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Bal_Orç_22" sheetId="1" r:id="rId1"/>
    <sheet name="Bal_Finan_22" sheetId="2" r:id="rId2"/>
    <sheet name="Bal_Patr_22" sheetId="3" r:id="rId3"/>
    <sheet name="DVP_22" sheetId="4" r:id="rId4"/>
    <sheet name="DFC_22" sheetId="5" r:id="rId5"/>
    <sheet name="1Nota_Explic" sheetId="6" r:id="rId6"/>
    <sheet name="2Nota_Explic" sheetId="7" r:id="rId7"/>
    <sheet name="3Nota_Explic" sheetId="8" r:id="rId8"/>
  </sheets>
  <definedNames>
    <definedName name="_xlnm.Print_Area" localSheetId="1">Bal_Finan_22!$A$1:$P$138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94" i="8"/>
  <c r="J93"/>
  <c r="I93"/>
  <c r="J92"/>
  <c r="K91"/>
  <c r="K92"/>
  <c r="J91"/>
  <c r="K93" l="1"/>
  <c r="I103"/>
  <c r="D94"/>
  <c r="D96" s="1"/>
  <c r="J79" l="1"/>
  <c r="K79" s="1"/>
  <c r="I79"/>
  <c r="H77"/>
  <c r="H76"/>
  <c r="D72"/>
  <c r="C72"/>
  <c r="J69"/>
  <c r="I69"/>
  <c r="F69"/>
  <c r="F68"/>
  <c r="D67"/>
  <c r="C67"/>
  <c r="J66"/>
  <c r="I66"/>
  <c r="F66"/>
  <c r="F65"/>
  <c r="D64"/>
  <c r="C64"/>
  <c r="C70" s="1"/>
  <c r="J63"/>
  <c r="J72" s="1"/>
  <c r="I63"/>
  <c r="D88"/>
  <c r="D91" s="1"/>
  <c r="D92" s="1"/>
  <c r="C88"/>
  <c r="C91" s="1"/>
  <c r="C92" s="1"/>
  <c r="D78"/>
  <c r="C78"/>
  <c r="J58"/>
  <c r="K56" s="1"/>
  <c r="I58"/>
  <c r="C58"/>
  <c r="L57"/>
  <c r="K57"/>
  <c r="F57"/>
  <c r="F56"/>
  <c r="K55"/>
  <c r="F55"/>
  <c r="F54"/>
  <c r="L53"/>
  <c r="K53"/>
  <c r="F53"/>
  <c r="K52"/>
  <c r="F52"/>
  <c r="L51"/>
  <c r="D51"/>
  <c r="M52" s="1"/>
  <c r="G46"/>
  <c r="F39"/>
  <c r="F38"/>
  <c r="L37"/>
  <c r="F37"/>
  <c r="L36"/>
  <c r="F36"/>
  <c r="L35"/>
  <c r="F35"/>
  <c r="L34"/>
  <c r="F34"/>
  <c r="L33"/>
  <c r="F33"/>
  <c r="L32"/>
  <c r="F32"/>
  <c r="F31"/>
  <c r="L30"/>
  <c r="F30"/>
  <c r="J29"/>
  <c r="K37" s="1"/>
  <c r="I29"/>
  <c r="D29"/>
  <c r="E39" s="1"/>
  <c r="C29"/>
  <c r="F28"/>
  <c r="F27"/>
  <c r="F26"/>
  <c r="F24"/>
  <c r="F23"/>
  <c r="F21"/>
  <c r="F20"/>
  <c r="F19"/>
  <c r="L18"/>
  <c r="F18"/>
  <c r="F17"/>
  <c r="L16"/>
  <c r="F16"/>
  <c r="L15"/>
  <c r="F15"/>
  <c r="F14"/>
  <c r="L13"/>
  <c r="F13"/>
  <c r="L12"/>
  <c r="F12"/>
  <c r="L11"/>
  <c r="F11"/>
  <c r="L10"/>
  <c r="F10"/>
  <c r="L9"/>
  <c r="F9"/>
  <c r="F8"/>
  <c r="L7"/>
  <c r="F7"/>
  <c r="L6"/>
  <c r="D6"/>
  <c r="L5"/>
  <c r="F5"/>
  <c r="J4"/>
  <c r="K14" s="1"/>
  <c r="I4"/>
  <c r="I77" s="1"/>
  <c r="D4"/>
  <c r="C4"/>
  <c r="C45" s="1"/>
  <c r="J83" l="1"/>
  <c r="L58"/>
  <c r="D3"/>
  <c r="D45"/>
  <c r="I84"/>
  <c r="I76"/>
  <c r="I78" s="1"/>
  <c r="I80" s="1"/>
  <c r="I83"/>
  <c r="K83" s="1"/>
  <c r="F4"/>
  <c r="K6"/>
  <c r="E12"/>
  <c r="E15"/>
  <c r="E20"/>
  <c r="E27"/>
  <c r="E34"/>
  <c r="E38"/>
  <c r="J3"/>
  <c r="K5"/>
  <c r="E11"/>
  <c r="K18"/>
  <c r="E24"/>
  <c r="L29"/>
  <c r="K30"/>
  <c r="K31"/>
  <c r="E33"/>
  <c r="E37"/>
  <c r="K51"/>
  <c r="K54"/>
  <c r="I59"/>
  <c r="D70"/>
  <c r="D71" s="1"/>
  <c r="K8"/>
  <c r="E10"/>
  <c r="E14"/>
  <c r="E17"/>
  <c r="E32"/>
  <c r="E36"/>
  <c r="I72"/>
  <c r="F67"/>
  <c r="L4"/>
  <c r="K7"/>
  <c r="E9"/>
  <c r="E13"/>
  <c r="E16"/>
  <c r="E22"/>
  <c r="F29"/>
  <c r="E30"/>
  <c r="E31"/>
  <c r="E35"/>
  <c r="E67"/>
  <c r="J84"/>
  <c r="K84" s="1"/>
  <c r="C73"/>
  <c r="E69"/>
  <c r="E65"/>
  <c r="F70"/>
  <c r="E70"/>
  <c r="E68"/>
  <c r="E66"/>
  <c r="E64"/>
  <c r="D73"/>
  <c r="E5"/>
  <c r="E7"/>
  <c r="E8"/>
  <c r="K15"/>
  <c r="K16"/>
  <c r="K17"/>
  <c r="E23"/>
  <c r="E25"/>
  <c r="K32"/>
  <c r="K33"/>
  <c r="K34"/>
  <c r="K35"/>
  <c r="K36"/>
  <c r="F64"/>
  <c r="I85"/>
  <c r="J77"/>
  <c r="K77" s="1"/>
  <c r="I3"/>
  <c r="E6"/>
  <c r="K9"/>
  <c r="K10"/>
  <c r="K11"/>
  <c r="K12"/>
  <c r="K13"/>
  <c r="E18"/>
  <c r="E19"/>
  <c r="E21"/>
  <c r="E26"/>
  <c r="E28"/>
  <c r="D58"/>
  <c r="J76"/>
  <c r="J78" s="1"/>
  <c r="C3"/>
  <c r="I41" s="1"/>
  <c r="K58" l="1"/>
  <c r="E29"/>
  <c r="J85"/>
  <c r="K85" s="1"/>
  <c r="K29"/>
  <c r="E55"/>
  <c r="J59"/>
  <c r="E56"/>
  <c r="F58"/>
  <c r="E52"/>
  <c r="E57"/>
  <c r="E54"/>
  <c r="E53"/>
  <c r="L3"/>
  <c r="E4"/>
  <c r="I40"/>
  <c r="I45" s="1"/>
  <c r="J41"/>
  <c r="K76"/>
  <c r="K4"/>
  <c r="E51"/>
  <c r="F3"/>
  <c r="J80" l="1"/>
  <c r="K80" s="1"/>
  <c r="K78"/>
  <c r="E58"/>
  <c r="J42"/>
  <c r="J46" l="1"/>
  <c r="J40"/>
  <c r="J45" s="1"/>
  <c r="G67" i="7" l="1"/>
  <c r="G66"/>
  <c r="G68"/>
  <c r="H48"/>
  <c r="H67"/>
  <c r="F68"/>
  <c r="H66" s="1"/>
  <c r="H68" s="1"/>
  <c r="F66"/>
  <c r="F67"/>
  <c r="F62"/>
  <c r="G61"/>
  <c r="G60"/>
  <c r="G59"/>
  <c r="H58"/>
  <c r="G58"/>
  <c r="G57"/>
  <c r="G56"/>
  <c r="F54"/>
  <c r="E54"/>
  <c r="E62" s="1"/>
  <c r="G53"/>
  <c r="G52"/>
  <c r="G51"/>
  <c r="G50"/>
  <c r="G49"/>
  <c r="G48"/>
  <c r="F26"/>
  <c r="F25"/>
  <c r="F23"/>
  <c r="F24"/>
  <c r="I31"/>
  <c r="I32"/>
  <c r="I33"/>
  <c r="I34"/>
  <c r="I35"/>
  <c r="I36"/>
  <c r="I37"/>
  <c r="I38"/>
  <c r="I39"/>
  <c r="I40"/>
  <c r="I41"/>
  <c r="I42"/>
  <c r="C43"/>
  <c r="D43"/>
  <c r="D44" s="1"/>
  <c r="E43"/>
  <c r="E44" s="1"/>
  <c r="F43"/>
  <c r="F44" s="1"/>
  <c r="G43"/>
  <c r="G44" s="1"/>
  <c r="H43"/>
  <c r="H44" s="1"/>
  <c r="C44"/>
  <c r="E27"/>
  <c r="I18"/>
  <c r="H18"/>
  <c r="G18"/>
  <c r="F18"/>
  <c r="G19" s="1"/>
  <c r="E18"/>
  <c r="D18"/>
  <c r="C18"/>
  <c r="J17"/>
  <c r="J16"/>
  <c r="J15"/>
  <c r="J14"/>
  <c r="J13"/>
  <c r="J12"/>
  <c r="J11"/>
  <c r="J10"/>
  <c r="J9"/>
  <c r="J8"/>
  <c r="J7"/>
  <c r="J6"/>
  <c r="H3"/>
  <c r="F3"/>
  <c r="C3"/>
  <c r="F76" i="6"/>
  <c r="F77" s="1"/>
  <c r="E76"/>
  <c r="E77" s="1"/>
  <c r="D76"/>
  <c r="D77" s="1"/>
  <c r="C76"/>
  <c r="C77" s="1"/>
  <c r="B76"/>
  <c r="B77" s="1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54" i="7" l="1"/>
  <c r="H50"/>
  <c r="H52"/>
  <c r="H49"/>
  <c r="H51"/>
  <c r="E63"/>
  <c r="H57"/>
  <c r="H61"/>
  <c r="G62"/>
  <c r="F63"/>
  <c r="H53"/>
  <c r="H56"/>
  <c r="H60"/>
  <c r="H59"/>
  <c r="I43"/>
  <c r="C27"/>
  <c r="E19"/>
  <c r="J24"/>
  <c r="I19"/>
  <c r="J23"/>
  <c r="J25"/>
  <c r="J18"/>
  <c r="D27"/>
  <c r="G76" i="6"/>
  <c r="H54" i="7" l="1"/>
  <c r="I60"/>
  <c r="I56"/>
  <c r="I53"/>
  <c r="I49"/>
  <c r="G63"/>
  <c r="I61"/>
  <c r="I57"/>
  <c r="I50"/>
  <c r="I59"/>
  <c r="I48"/>
  <c r="I58"/>
  <c r="I51"/>
  <c r="I54"/>
  <c r="I52"/>
  <c r="I62"/>
  <c r="H62"/>
  <c r="F27"/>
  <c r="J22"/>
  <c r="J19"/>
  <c r="I63" l="1"/>
</calcChain>
</file>

<file path=xl/sharedStrings.xml><?xml version="1.0" encoding="utf-8"?>
<sst xmlns="http://schemas.openxmlformats.org/spreadsheetml/2006/main" count="2537" uniqueCount="1719">
  <si>
    <t>BALANÇO ORÇAMENTÁRIO</t>
  </si>
  <si>
    <t>Página 1 de 4</t>
  </si>
  <si>
    <t>ORÇAMENTOS FISCAL E DA SEGURIDADE SOCIAL</t>
  </si>
  <si>
    <t>Munícipio: Cacapava do Sul</t>
  </si>
  <si>
    <t>R$  1,00</t>
  </si>
  <si>
    <t>Estado do Rio Grande do Sul</t>
  </si>
  <si>
    <t>Período: Exercício de 2022</t>
  </si>
  <si>
    <t>Unidade Gestora: 9999 - CONSOLIDADO</t>
  </si>
  <si>
    <t>RECEITAS ORÇAMENTÁRIAS</t>
  </si>
  <si>
    <t>Previsão</t>
  </si>
  <si>
    <t>Receitas</t>
  </si>
  <si>
    <t>Saldo</t>
  </si>
  <si>
    <t>Inicial</t>
  </si>
  <si>
    <t>Atualizada</t>
  </si>
  <si>
    <t>Realizadas</t>
  </si>
  <si>
    <t>(a)</t>
  </si>
  <si>
    <t>(b)</t>
  </si>
  <si>
    <t>(c)</t>
  </si>
  <si>
    <t>(d)=(c-b)</t>
  </si>
  <si>
    <t>Receitas Correntes (I)</t>
  </si>
  <si>
    <t>173.363.335,89</t>
  </si>
  <si>
    <t>190.627.903,98</t>
  </si>
  <si>
    <t>173.511.193,79</t>
  </si>
  <si>
    <t>(17.116.710,19)</t>
  </si>
  <si>
    <t xml:space="preserve">    Impostos, Taxas e Contribuições de Melhoria</t>
  </si>
  <si>
    <t>18.205.576,49</t>
  </si>
  <si>
    <t>22.067.801,75</t>
  </si>
  <si>
    <t>19.130.608,03</t>
  </si>
  <si>
    <t>(2.937.193,72)</t>
  </si>
  <si>
    <t xml:space="preserve">    Receita de Contribuições</t>
  </si>
  <si>
    <t>20.293.082,06</t>
  </si>
  <si>
    <t>22.114.827,88</t>
  </si>
  <si>
    <t>1.821.745,82</t>
  </si>
  <si>
    <t xml:space="preserve">    Receita Patrimonial</t>
  </si>
  <si>
    <t>5.094.630,65</t>
  </si>
  <si>
    <t>6.140.700,02</t>
  </si>
  <si>
    <t>5.861.199,71</t>
  </si>
  <si>
    <t>(279.500,31)</t>
  </si>
  <si>
    <t xml:space="preserve">    Receita Agropecuária</t>
  </si>
  <si>
    <t>138.999,83</t>
  </si>
  <si>
    <t>74.579,96</t>
  </si>
  <si>
    <t>(64.419,87)</t>
  </si>
  <si>
    <t xml:space="preserve">    Receita Industrial</t>
  </si>
  <si>
    <t>-</t>
  </si>
  <si>
    <t xml:space="preserve">    Receita de Serviços</t>
  </si>
  <si>
    <t>552.523,71</t>
  </si>
  <si>
    <t>1.047.711,47</t>
  </si>
  <si>
    <t>857.350,09</t>
  </si>
  <si>
    <t>(190.361,38)</t>
  </si>
  <si>
    <t xml:space="preserve">    Transferências Correntes</t>
  </si>
  <si>
    <t>107.251.746,38</t>
  </si>
  <si>
    <t>119.046.727,18</t>
  </si>
  <si>
    <t>104.597.861,51</t>
  </si>
  <si>
    <t>(14.448.865,67)</t>
  </si>
  <si>
    <t xml:space="preserve">    Outras Receitas Correntes</t>
  </si>
  <si>
    <t>21.826.776,77</t>
  </si>
  <si>
    <t>21.892.881,67</t>
  </si>
  <si>
    <t>20.874.766,61</t>
  </si>
  <si>
    <t>(1.018.115,06)</t>
  </si>
  <si>
    <t>Receitas de Capital (II)</t>
  </si>
  <si>
    <t>6.844.168,99</t>
  </si>
  <si>
    <t>7.220.958,61</t>
  </si>
  <si>
    <t>7.826.259,89</t>
  </si>
  <si>
    <t>605.301,28</t>
  </si>
  <si>
    <t xml:space="preserve">    Operações de Crédito</t>
  </si>
  <si>
    <t>5.000.000,00</t>
  </si>
  <si>
    <t>4.999.980,00</t>
  </si>
  <si>
    <t xml:space="preserve">    Alienação de Bens</t>
  </si>
  <si>
    <t xml:space="preserve">    Amortizações de Empréstimos</t>
  </si>
  <si>
    <t>6.081,85</t>
  </si>
  <si>
    <t>3.417,71</t>
  </si>
  <si>
    <t>(2.664,14)</t>
  </si>
  <si>
    <t xml:space="preserve">    Transferências de Capital</t>
  </si>
  <si>
    <t>1.828.578,44</t>
  </si>
  <si>
    <t>2.143.562,12</t>
  </si>
  <si>
    <t>2.564.594,68</t>
  </si>
  <si>
    <t>421.032,56</t>
  </si>
  <si>
    <t xml:space="preserve">    Outras Receitas de Capital</t>
  </si>
  <si>
    <t>9.508,70</t>
  </si>
  <si>
    <t>71.314,64</t>
  </si>
  <si>
    <t>258.267,50</t>
  </si>
  <si>
    <t>186.952,86</t>
  </si>
  <si>
    <t>SUBTOTAL DAS RECEITAS (III) = (I + II)</t>
  </si>
  <si>
    <t>180.207.504,88</t>
  </si>
  <si>
    <t>197.848.862,59</t>
  </si>
  <si>
    <t>181.337.453,68</t>
  </si>
  <si>
    <t>(16.511.408,91)</t>
  </si>
  <si>
    <t>Operações de Crédito / Refinanciamento (IV)</t>
  </si>
  <si>
    <t xml:space="preserve">    Operações de Crédito Internas</t>
  </si>
  <si>
    <t xml:space="preserve">        Mobiliária</t>
  </si>
  <si>
    <t xml:space="preserve">        Contratual</t>
  </si>
  <si>
    <t xml:space="preserve">    Operações de Crédito Externas</t>
  </si>
  <si>
    <t>SUBTOTAL COM REFINANCIAMENTO (V) = (III + IV)</t>
  </si>
  <si>
    <t>Déficit (VI)</t>
  </si>
  <si>
    <t>1.683.705,40</t>
  </si>
  <si>
    <t>TOTAL (VII) = (V + VI)</t>
  </si>
  <si>
    <t>183.021.159,08</t>
  </si>
  <si>
    <t>(14.827.703,51)</t>
  </si>
  <si>
    <t>Saldos de Exercícios Anteriores</t>
  </si>
  <si>
    <t>6.170.370,90</t>
  </si>
  <si>
    <t xml:space="preserve">    Recursos Arrecadados em Exercícios Anteriores</t>
  </si>
  <si>
    <t xml:space="preserve">    Superávit Financeiro</t>
  </si>
  <si>
    <t xml:space="preserve">    Reabertura de Créditos Adicionais</t>
  </si>
  <si>
    <t>FONTE: GOVBR - Execução Orçamentária e Contabilidade Pública, 30/Jan/2023, 11h e 37m.</t>
  </si>
  <si>
    <t>Página 2 de 4</t>
  </si>
  <si>
    <t>DESPESAS ORÇAMENTÁRIAS</t>
  </si>
  <si>
    <t>Dotação</t>
  </si>
  <si>
    <t>Despesas</t>
  </si>
  <si>
    <t>Saldo da</t>
  </si>
  <si>
    <t>Empenhadas</t>
  </si>
  <si>
    <t>Liquidadas</t>
  </si>
  <si>
    <t>Pagas</t>
  </si>
  <si>
    <t>(e)</t>
  </si>
  <si>
    <t>(f)</t>
  </si>
  <si>
    <t>(g)</t>
  </si>
  <si>
    <t>(h)</t>
  </si>
  <si>
    <t>(i)</t>
  </si>
  <si>
    <t>(j)=(f-g)</t>
  </si>
  <si>
    <t>Despesas Correntes (VIII)</t>
  </si>
  <si>
    <t>156.432.103,93</t>
  </si>
  <si>
    <t>181.159.899,58</t>
  </si>
  <si>
    <t>173.832.139,77</t>
  </si>
  <si>
    <t>172.055.533,81</t>
  </si>
  <si>
    <t>158.554.280,41</t>
  </si>
  <si>
    <t>7.327.759,81</t>
  </si>
  <si>
    <t xml:space="preserve">    Pessoal e Encargos Sociais</t>
  </si>
  <si>
    <t>119.478.722,02</t>
  </si>
  <si>
    <t>134.656.206,50</t>
  </si>
  <si>
    <t>132.476.488,99</t>
  </si>
  <si>
    <t>131.992.084,23</t>
  </si>
  <si>
    <t>122.236.802,79</t>
  </si>
  <si>
    <t>2.179.717,51</t>
  </si>
  <si>
    <t xml:space="preserve">    Juros e Encargos da Dívida</t>
  </si>
  <si>
    <t>608.541,00</t>
  </si>
  <si>
    <t>34.041,87</t>
  </si>
  <si>
    <t>10.160,72</t>
  </si>
  <si>
    <t>23.881,15</t>
  </si>
  <si>
    <t xml:space="preserve">    Outras Despesas Correntes</t>
  </si>
  <si>
    <t>36.344.840,91</t>
  </si>
  <si>
    <t>46.469.651,21</t>
  </si>
  <si>
    <t>41.345.490,06</t>
  </si>
  <si>
    <t>40.053.288,86</t>
  </si>
  <si>
    <t>36.307.316,90</t>
  </si>
  <si>
    <t>5.124.161,15</t>
  </si>
  <si>
    <t>Despesas de Capital (IX)</t>
  </si>
  <si>
    <t>10.265.330,69</t>
  </si>
  <si>
    <t>14.211.680,07</t>
  </si>
  <si>
    <t>9.189.019,31</t>
  </si>
  <si>
    <t>7.669.897,76</t>
  </si>
  <si>
    <t>7.496.476,04</t>
  </si>
  <si>
    <t>5.022.660,76</t>
  </si>
  <si>
    <t xml:space="preserve">    Investimentos</t>
  </si>
  <si>
    <t>10.263.193,69</t>
  </si>
  <si>
    <t>14.207.143,07</t>
  </si>
  <si>
    <t>5.018.123,76</t>
  </si>
  <si>
    <t xml:space="preserve">    Inversões Financeiras</t>
  </si>
  <si>
    <t>3.283,00</t>
  </si>
  <si>
    <t xml:space="preserve">    Amortização da Dívida</t>
  </si>
  <si>
    <t>1.854,00</t>
  </si>
  <si>
    <t>1.254,00</t>
  </si>
  <si>
    <t>Reserva de Contingência (X)</t>
  </si>
  <si>
    <t>SUBTOTAL DAS DESPESAS (XI) = (VIII + IX + X)</t>
  </si>
  <si>
    <t>166.698.144,47</t>
  </si>
  <si>
    <t>195.372.289,50</t>
  </si>
  <si>
    <t>179.725.431,57</t>
  </si>
  <si>
    <t>166.050.756,45</t>
  </si>
  <si>
    <t>12.351.130,42</t>
  </si>
  <si>
    <t>Amortização da Dívida / Refinanciamento (XII)</t>
  </si>
  <si>
    <t xml:space="preserve">    Amortização da Dívida Interna</t>
  </si>
  <si>
    <t xml:space="preserve">        Dívida Mobiliária</t>
  </si>
  <si>
    <t xml:space="preserve">        Outras Dívidas</t>
  </si>
  <si>
    <t xml:space="preserve">    Amortização da Dívida Externa</t>
  </si>
  <si>
    <t>SUBTOTAL COM REFINANCIAMENTO (XIII) = (XI + XII)</t>
  </si>
  <si>
    <t>Superávit (XIV)</t>
  </si>
  <si>
    <t>TOTAL (XV) = (XIII + XIV)</t>
  </si>
  <si>
    <t>Reserva do RPPS (XVI)</t>
  </si>
  <si>
    <t>13.509.360,41</t>
  </si>
  <si>
    <t>10.651.558,41</t>
  </si>
  <si>
    <t>Página 3 de 4</t>
  </si>
  <si>
    <t>QUADRO DA EXECUÇÃO DOS RESTOS A PAGAR NÃO PROCESSADOS</t>
  </si>
  <si>
    <t>EXECUÇÃO DE RESTOS A PAGAR NÃO PROCESSADOS</t>
  </si>
  <si>
    <t>Inscritos</t>
  </si>
  <si>
    <t>Em Exercícios</t>
  </si>
  <si>
    <t>Em 31 de Dezembro</t>
  </si>
  <si>
    <t>Liquidados</t>
  </si>
  <si>
    <t>Pagos</t>
  </si>
  <si>
    <t>Cancelados</t>
  </si>
  <si>
    <t>Anteriores</t>
  </si>
  <si>
    <t>do Exercício Anterior</t>
  </si>
  <si>
    <t>(d)</t>
  </si>
  <si>
    <t>(f) = (a+b-d-e)</t>
  </si>
  <si>
    <t>Despesas Correntes (I)</t>
  </si>
  <si>
    <t>24.145,65</t>
  </si>
  <si>
    <t>960.611,12</t>
  </si>
  <si>
    <t>426.050,50</t>
  </si>
  <si>
    <t>401.391,50</t>
  </si>
  <si>
    <t>35.811,20</t>
  </si>
  <si>
    <t>547.554,07</t>
  </si>
  <si>
    <t>Despesas de Capital (II)</t>
  </si>
  <si>
    <t>1.295.665,56</t>
  </si>
  <si>
    <t>870.943,59</t>
  </si>
  <si>
    <t>1.010.395,92</t>
  </si>
  <si>
    <t>1.009.310,09</t>
  </si>
  <si>
    <t>254.811,25</t>
  </si>
  <si>
    <t>902.487,81</t>
  </si>
  <si>
    <t>1.246.148,10</t>
  </si>
  <si>
    <t>960.878,46</t>
  </si>
  <si>
    <t>959.792,63</t>
  </si>
  <si>
    <t>49.517,46</t>
  </si>
  <si>
    <t>TOTAL (III) = (I + II)</t>
  </si>
  <si>
    <t>1.319.811,21</t>
  </si>
  <si>
    <t>1.831.554,71</t>
  </si>
  <si>
    <t>1.436.446,42</t>
  </si>
  <si>
    <t>1.410.701,59</t>
  </si>
  <si>
    <t>290.622,45</t>
  </si>
  <si>
    <t>1.450.041,88</t>
  </si>
  <si>
    <t>QUADRO DA EXECUÇÃO DOS RESTOS A PAGAR PROCESSADOS</t>
  </si>
  <si>
    <t>EXECUÇÃO DE RESTOS A PAGAR PROCESSADOS</t>
  </si>
  <si>
    <t>(e) = (a+b-c-d)</t>
  </si>
  <si>
    <t>13.126.929,95</t>
  </si>
  <si>
    <t>5.477.356,53</t>
  </si>
  <si>
    <t>7.415.085,32</t>
  </si>
  <si>
    <t>960.812,95</t>
  </si>
  <si>
    <t>10.228.388,21</t>
  </si>
  <si>
    <t>12.528.497,98</t>
  </si>
  <si>
    <t>2.296.208,61</t>
  </si>
  <si>
    <t>4.511.622,56</t>
  </si>
  <si>
    <t>660.628,38</t>
  </si>
  <si>
    <t>9.652.455,65</t>
  </si>
  <si>
    <t>598.190,44</t>
  </si>
  <si>
    <t>3.181.147,92</t>
  </si>
  <si>
    <t>2.903.462,76</t>
  </si>
  <si>
    <t>300.184,57</t>
  </si>
  <si>
    <t>575.691,03</t>
  </si>
  <si>
    <t>6.459.422,58</t>
  </si>
  <si>
    <t>266.789,48</t>
  </si>
  <si>
    <t>298.894,66</t>
  </si>
  <si>
    <t>5.724.146,04</t>
  </si>
  <si>
    <t>703.171,36</t>
  </si>
  <si>
    <t>719.026,76</t>
  </si>
  <si>
    <t>80.017,41</t>
  </si>
  <si>
    <t>606.904,17</t>
  </si>
  <si>
    <t>5.740.395,82</t>
  </si>
  <si>
    <t>5.644.128,63</t>
  </si>
  <si>
    <t>96.267,19</t>
  </si>
  <si>
    <t>19.586.352,53</t>
  </si>
  <si>
    <t>5.744.146,01</t>
  </si>
  <si>
    <t>7.713.979,98</t>
  </si>
  <si>
    <t>6.684.958,99</t>
  </si>
  <si>
    <t>10.931.559,57</t>
  </si>
  <si>
    <t>As Receitas e Despesas Intraorçamentárias foram consideradas para computo dos valores deste anexo</t>
  </si>
  <si>
    <t>Página 4 de 4</t>
  </si>
  <si>
    <t xml:space="preserve">
                   __________________________________     __________________________________     __________________________________                   
                        GIOVANI AMESTOY DA SILVA                 IHOKO NAKASHIMA MOTA                    ARLEI LOPES SOUZA                            
                           PREFEITO MUNICIPAL             SECRETARIA DE MUNICIPIO DA FAZENDA               610.320.420-87                             
                           CPF: 009.854.830-16                    CPF: 390.226.680-53                  CONTADOR: RS-068452/O-6</t>
  </si>
  <si>
    <t>Página 1 de 3</t>
  </si>
  <si>
    <t>BALANÇO FINANCEIRO</t>
  </si>
  <si>
    <t>Município: Cacapava do Sul</t>
  </si>
  <si>
    <t>Estado: Estado do Rio Grande do Sul</t>
  </si>
  <si>
    <t>Período: 01/01/2022 até 31/12/2022</t>
  </si>
  <si>
    <t>INGRESSOS</t>
  </si>
  <si>
    <t>Exercício
Atual</t>
  </si>
  <si>
    <t>Exercício
Anterior</t>
  </si>
  <si>
    <t>Nota</t>
  </si>
  <si>
    <t>Receita Orçamentária (I)</t>
  </si>
  <si>
    <t>153.888.659,43</t>
  </si>
  <si>
    <t xml:space="preserve"> Receitas Correntes</t>
  </si>
  <si>
    <t>158.927.571,21</t>
  </si>
  <si>
    <t>141.530.135,24</t>
  </si>
  <si>
    <t xml:space="preserve">      Impostos, Taxas e Contribuições de Melhoria</t>
  </si>
  <si>
    <t>19.667.578,35</t>
  </si>
  <si>
    <t>15.524.582,18</t>
  </si>
  <si>
    <t xml:space="preserve">      Contribuições</t>
  </si>
  <si>
    <t>9.738.084,40</t>
  </si>
  <si>
    <t>7.921.649,35</t>
  </si>
  <si>
    <t xml:space="preserve">      Receita Patrimonial</t>
  </si>
  <si>
    <t>6.945.620,76</t>
  </si>
  <si>
    <t>2.833.050,12</t>
  </si>
  <si>
    <t xml:space="preserve">      Receita Agropecuária</t>
  </si>
  <si>
    <t>74.581,89</t>
  </si>
  <si>
    <t>91.504,85</t>
  </si>
  <si>
    <t xml:space="preserve">      Receita de Serviços</t>
  </si>
  <si>
    <t>430.634,17</t>
  </si>
  <si>
    <t xml:space="preserve">      Transferências Correntes</t>
  </si>
  <si>
    <t>119.010.923,31</t>
  </si>
  <si>
    <t>112.072.473,96</t>
  </si>
  <si>
    <t xml:space="preserve">      Outras Receitas Correntes</t>
  </si>
  <si>
    <t>2.633.432,41</t>
  </si>
  <si>
    <t>2.656.240,61</t>
  </si>
  <si>
    <t xml:space="preserve"> (-)Deduções da Receita</t>
  </si>
  <si>
    <t>(16.175.639,02)</t>
  </si>
  <si>
    <t>0,00</t>
  </si>
  <si>
    <t xml:space="preserve">      Renúncia de Receitas</t>
  </si>
  <si>
    <t>(158.492,02)</t>
  </si>
  <si>
    <t>(169.541,33)</t>
  </si>
  <si>
    <t xml:space="preserve">      Restituição de Receita</t>
  </si>
  <si>
    <t>(41.602,90)</t>
  </si>
  <si>
    <t>(95.935,62)</t>
  </si>
  <si>
    <t xml:space="preserve">      Descontos Concedidos</t>
  </si>
  <si>
    <t>(338.911,39)</t>
  </si>
  <si>
    <t>(1.066.350,83)</t>
  </si>
  <si>
    <t xml:space="preserve">      Outras Deduções</t>
  </si>
  <si>
    <t>(1.089.821,05)</t>
  </si>
  <si>
    <t>(904.120,09)</t>
  </si>
  <si>
    <t xml:space="preserve">      Dedução para o Fundeb</t>
  </si>
  <si>
    <t>(14.546.811,66)</t>
  </si>
  <si>
    <t>(13.848.580,96)</t>
  </si>
  <si>
    <t xml:space="preserve">      Retificação</t>
  </si>
  <si>
    <t>(328,41)</t>
  </si>
  <si>
    <t xml:space="preserve"> Receitas de Capital</t>
  </si>
  <si>
    <t>1.012.203,26</t>
  </si>
  <si>
    <t xml:space="preserve">      Operações de Crédito</t>
  </si>
  <si>
    <t xml:space="preserve">      Amortização de Empréstimos</t>
  </si>
  <si>
    <t>1.085,60</t>
  </si>
  <si>
    <t xml:space="preserve">      Transferências de Capital</t>
  </si>
  <si>
    <t>963.515,27</t>
  </si>
  <si>
    <t xml:space="preserve">      Outras Receitas de Capital</t>
  </si>
  <si>
    <t>47.602,39</t>
  </si>
  <si>
    <t xml:space="preserve"> (-)Deduções de Capital</t>
  </si>
  <si>
    <t xml:space="preserve"> Receitas de Capital - Intraorçamentária</t>
  </si>
  <si>
    <t>22.071,49</t>
  </si>
  <si>
    <t xml:space="preserve"> Receitas Correntes - Intraorçamentária</t>
  </si>
  <si>
    <t>30.759.261,60</t>
  </si>
  <si>
    <t>27.409.106,68</t>
  </si>
  <si>
    <t>12.378.380,45</t>
  </si>
  <si>
    <t>12.293.558,97</t>
  </si>
  <si>
    <t>139.149,86</t>
  </si>
  <si>
    <t>18.241.731,29</t>
  </si>
  <si>
    <t>15.115.547,71</t>
  </si>
  <si>
    <t>Transferências Financeiras Recebidas (II)</t>
  </si>
  <si>
    <t>5.339.311,34</t>
  </si>
  <si>
    <t>4.844.058,73</t>
  </si>
  <si>
    <t xml:space="preserve"> Transferências Recebidas para a Execução Orçamentária</t>
  </si>
  <si>
    <t xml:space="preserve"> Transferências Recebidas Independentes de Execução Orçamentária</t>
  </si>
  <si>
    <t xml:space="preserve"> Transferencias Recebidas para Aportes de Recursos para o RPPS</t>
  </si>
  <si>
    <t xml:space="preserve"> Transferências Recebidas para Aportes de Recursos para o RGPS</t>
  </si>
  <si>
    <t>Recebimentos Extraorçamentários (III)</t>
  </si>
  <si>
    <t>119.555.416,27</t>
  </si>
  <si>
    <t>88.717.713,55</t>
  </si>
  <si>
    <t xml:space="preserve"> Inscrição de Restos a Pagar Não Processados</t>
  </si>
  <si>
    <t>3.295.727,51</t>
  </si>
  <si>
    <t xml:space="preserve"> Inscrição de Restos a Pagar Processados</t>
  </si>
  <si>
    <t>13.674.675,12</t>
  </si>
  <si>
    <t xml:space="preserve"> Depósitos Restituíveis e Valores Vinculados</t>
  </si>
  <si>
    <t>28.117.113,29</t>
  </si>
  <si>
    <t>24.010.710,49</t>
  </si>
  <si>
    <t xml:space="preserve"> Outros Recebimentos Extraorçamentários</t>
  </si>
  <si>
    <t>74.467.900,35</t>
  </si>
  <si>
    <t>57.131.302,34</t>
  </si>
  <si>
    <t>Saldo do Período Anterior</t>
  </si>
  <si>
    <t>62.432.940,88</t>
  </si>
  <si>
    <t>51.253.703,33</t>
  </si>
  <si>
    <t xml:space="preserve"> Caixa e Equivalentes de Caixa</t>
  </si>
  <si>
    <t>FONTE: GOVBR - Execução Orçamentária e Contabilidade Pública, 30/Jan/2023, 14h e 02m.</t>
  </si>
  <si>
    <t>Página 2 de 3</t>
  </si>
  <si>
    <t>TOTAL (V) = (I + II + III + IV)</t>
  </si>
  <si>
    <t>368.665.122,17</t>
  </si>
  <si>
    <t>298.704.135,04</t>
  </si>
  <si>
    <t>Página 3 de 3</t>
  </si>
  <si>
    <t>DISPÊNDIOS</t>
  </si>
  <si>
    <t>Despesa Orçamentária (VI)</t>
  </si>
  <si>
    <t>141.056.689,89</t>
  </si>
  <si>
    <t>Despesas Correntes</t>
  </si>
  <si>
    <t>138.345.537,33</t>
  </si>
  <si>
    <t>Pessoal e Encargos Sociais</t>
  </si>
  <si>
    <t>98.026.985,90</t>
  </si>
  <si>
    <t>Juros e Encargos da Dívida</t>
  </si>
  <si>
    <t>66.949,44</t>
  </si>
  <si>
    <t>Outras Despesas Correntes</t>
  </si>
  <si>
    <t>40.251.601,99</t>
  </si>
  <si>
    <t>Despesas de Capital</t>
  </si>
  <si>
    <t>2.711.152,56</t>
  </si>
  <si>
    <t>Investimentos</t>
  </si>
  <si>
    <t>Transferências Financeiras Concedidas (VII)</t>
  </si>
  <si>
    <t>5.344.740,38</t>
  </si>
  <si>
    <t>4.843.089,47</t>
  </si>
  <si>
    <t xml:space="preserve"> Transferências Concedidas para a Execução Orcamentaria</t>
  </si>
  <si>
    <t xml:space="preserve"> Transferências Concedidas - Independentes de Execução Orçamentária</t>
  </si>
  <si>
    <t>5.429,04</t>
  </si>
  <si>
    <t xml:space="preserve"> Transferências Concedidas para Aportes de Recursos para o RPPS</t>
  </si>
  <si>
    <t xml:space="preserve"> Transferências Concedidas para Aportes de Recursos para o RGPS</t>
  </si>
  <si>
    <t>Pagamentos Extraorçamentários (VIII)</t>
  </si>
  <si>
    <t>111.084.743,97</t>
  </si>
  <si>
    <t>90.371.414,80</t>
  </si>
  <si>
    <t xml:space="preserve"> Despesa Anterior Paga</t>
  </si>
  <si>
    <t xml:space="preserve"> Pagamento de Restos a Pagar Não Processados</t>
  </si>
  <si>
    <t>1.370.029,01</t>
  </si>
  <si>
    <t xml:space="preserve"> Pagamento de Restos a Pagar Processados</t>
  </si>
  <si>
    <t>7.119.249,24</t>
  </si>
  <si>
    <t>87.736.108,61</t>
  </si>
  <si>
    <t>71.481.595,31</t>
  </si>
  <si>
    <t xml:space="preserve"> Outros Pagamentos Extraorçamentários</t>
  </si>
  <si>
    <t>14.223.953,79</t>
  </si>
  <si>
    <t>10.400.541,24</t>
  </si>
  <si>
    <t>Saldo do Período Atual</t>
  </si>
  <si>
    <t>69.214.478,74</t>
  </si>
  <si>
    <t>TOTAL (X) = (VI + VII + VIII + IX)</t>
  </si>
  <si>
    <t>BALANÇO PATRIMONIAL</t>
  </si>
  <si>
    <t>Período: 01/01/2022 Até 31/12/2022</t>
  </si>
  <si>
    <t>Cacapava do Sul - Estado do Rio Grande do Sul</t>
  </si>
  <si>
    <t>QUADRO DO ATIVO, PASSIVO E PATRIMÔNIO LÍQUIDO</t>
  </si>
  <si>
    <t>Exercício:</t>
  </si>
  <si>
    <t>2022</t>
  </si>
  <si>
    <t>ATIVO</t>
  </si>
  <si>
    <t>Ativo Circulante</t>
  </si>
  <si>
    <t>Caixa e Equivalentes de Caixa</t>
  </si>
  <si>
    <t>19.341.715,31</t>
  </si>
  <si>
    <t>21.470.164,65</t>
  </si>
  <si>
    <t>Créditos a Curto Prazo</t>
  </si>
  <si>
    <t>29.668.419,90</t>
  </si>
  <si>
    <t>23.883.060,32</t>
  </si>
  <si>
    <t>Investimentos e Aplicações Temporárias a Curto Prazo</t>
  </si>
  <si>
    <t>49.872.763,43</t>
  </si>
  <si>
    <t>40.962.776,23</t>
  </si>
  <si>
    <t>Estoques</t>
  </si>
  <si>
    <t>1.315.613,76</t>
  </si>
  <si>
    <t>666.631,17</t>
  </si>
  <si>
    <t>Ativo Não Circulante Mantido para Venda</t>
  </si>
  <si>
    <t>Ativo Biológico</t>
  </si>
  <si>
    <t>Variações Patrimoniais Diminutivas Pagas Antecipadamente</t>
  </si>
  <si>
    <t>147.567,59</t>
  </si>
  <si>
    <t>133.871,50</t>
  </si>
  <si>
    <t>Total Ativo Circulante</t>
  </si>
  <si>
    <t>100.346.079,99</t>
  </si>
  <si>
    <t>87.116.503,87</t>
  </si>
  <si>
    <t>Ativo Não Circulante</t>
  </si>
  <si>
    <t>Ativo Realizável a Longo Prazo</t>
  </si>
  <si>
    <t>30.327.218,75</t>
  </si>
  <si>
    <t>37.867.801,13</t>
  </si>
  <si>
    <t>1.034.092,58</t>
  </si>
  <si>
    <t>917.712,17</t>
  </si>
  <si>
    <t>Imobilizado</t>
  </si>
  <si>
    <t>43.532.657,02</t>
  </si>
  <si>
    <t>36.506.237,47</t>
  </si>
  <si>
    <t>Intangível</t>
  </si>
  <si>
    <t>19.049,16</t>
  </si>
  <si>
    <t>4.013,65</t>
  </si>
  <si>
    <t>Diferido</t>
  </si>
  <si>
    <t>Total do Ativo Não Circulante</t>
  </si>
  <si>
    <t>74.913.017,51</t>
  </si>
  <si>
    <t>75.295.764,42</t>
  </si>
  <si>
    <t>TOTAL DO ATIVO</t>
  </si>
  <si>
    <t>175.259.097,50</t>
  </si>
  <si>
    <t>162.412.268,29</t>
  </si>
  <si>
    <t>PASSIVO E PATRIMÔNIO LÍQUIDO</t>
  </si>
  <si>
    <t>Passivo Circulante</t>
  </si>
  <si>
    <t>Obrigações Trabalhistas, Previdenciárias e Assistenciais a Pagar a Curto Prazo</t>
  </si>
  <si>
    <t>28.689.769,48</t>
  </si>
  <si>
    <t>17.795.597,14</t>
  </si>
  <si>
    <t>Empréstimos e Financiamentos a Curto Prazo</t>
  </si>
  <si>
    <t>Fornecedores e Contas a Pagar a Curto Prazo</t>
  </si>
  <si>
    <t>4.761.760,82</t>
  </si>
  <si>
    <t>4.977.280,80</t>
  </si>
  <si>
    <t>Obrigações Fiscais a Curto Prazo</t>
  </si>
  <si>
    <t>2.677,53</t>
  </si>
  <si>
    <t>Transferências Fiscais a Curto Prazo</t>
  </si>
  <si>
    <t>90.286,12</t>
  </si>
  <si>
    <t>Provisões a Curto Prazo</t>
  </si>
  <si>
    <t>Demais Obrigações a Curto Prazo</t>
  </si>
  <si>
    <t>2.662.698,05</t>
  </si>
  <si>
    <t>2.345.952,69</t>
  </si>
  <si>
    <t>Total do Passivo Circulante</t>
  </si>
  <si>
    <t>36.205.207,34</t>
  </si>
  <si>
    <t>25.121.508,16</t>
  </si>
  <si>
    <t>Passivo Não Circulante</t>
  </si>
  <si>
    <t>Obrigações Trabalhistas, Previdenciárias e Assistenciais a Pagar a Longo Prazo</t>
  </si>
  <si>
    <t>18.720.537,67</t>
  </si>
  <si>
    <t>24.485.293,54</t>
  </si>
  <si>
    <t>Empréstimos e Financiamentos a Longo Prazo</t>
  </si>
  <si>
    <t>Fornecedores e Contas a Pagar a Longo Prazo</t>
  </si>
  <si>
    <t>609.530,05</t>
  </si>
  <si>
    <t>132.116,49</t>
  </si>
  <si>
    <t>Obrigações Fiscais a Longo Prazo</t>
  </si>
  <si>
    <t>Transferências Fiscais a Longo Prazo</t>
  </si>
  <si>
    <t>Provisões a Longo Prazo</t>
  </si>
  <si>
    <t>203.067.531,76</t>
  </si>
  <si>
    <t>146.676.195,12</t>
  </si>
  <si>
    <t>Demais Obrigações a Longo Prazo</t>
  </si>
  <si>
    <t>Resultado Diferido</t>
  </si>
  <si>
    <t>1.073.422,46</t>
  </si>
  <si>
    <t>1.007.912,94</t>
  </si>
  <si>
    <t>Total do Passivo Não Circulante</t>
  </si>
  <si>
    <t>228.471.001,94</t>
  </si>
  <si>
    <t>172.301.518,09</t>
  </si>
  <si>
    <t>Patrimonio Líquido</t>
  </si>
  <si>
    <t>Patrimônio Social e Capital Social</t>
  </si>
  <si>
    <t>Adiantamento para Futuro Aumento de Capital</t>
  </si>
  <si>
    <t>Reservas de Capital</t>
  </si>
  <si>
    <t>Ajustes de Avaliação Patrimonial</t>
  </si>
  <si>
    <t>303.462,66</t>
  </si>
  <si>
    <t>Reservas de Lucros</t>
  </si>
  <si>
    <t>Demais Reservas</t>
  </si>
  <si>
    <t>Resultados Acumulados</t>
  </si>
  <si>
    <t>(89.720.574,44)</t>
  </si>
  <si>
    <t>(35.314.220,62)</t>
  </si>
  <si>
    <t>(-) Ações/Cotas Em Tesouraria</t>
  </si>
  <si>
    <t>Total do Patrimonio Líquido</t>
  </si>
  <si>
    <t>(89.417.111,78)</t>
  </si>
  <si>
    <t>(35.010.757,96)</t>
  </si>
  <si>
    <t>TOTAL DO PASSIVO E DO PATRIMÔNIO LÍQUIDO</t>
  </si>
  <si>
    <t>FONTE: GOVBR - Execução Orçamentária e Contabilidade Pública, 30/Jan/2023, 14h e 15m.</t>
  </si>
  <si>
    <t>QUADRO DOS ATIVOS E PASSIVOS FINANCEIROS E PERMANENTES
(LEI Nº 4.320/64)</t>
  </si>
  <si>
    <t>ATIVO (l)</t>
  </si>
  <si>
    <t>Ativo Financeiro</t>
  </si>
  <si>
    <t>71.289.490,02</t>
  </si>
  <si>
    <t>64.535.848,64</t>
  </si>
  <si>
    <t>Ativo Permanente</t>
  </si>
  <si>
    <t>103.969.607,48</t>
  </si>
  <si>
    <t>97.876.419,65</t>
  </si>
  <si>
    <t>Total do Ativo</t>
  </si>
  <si>
    <t>PASSIVO (ll)</t>
  </si>
  <si>
    <t>Passivo Financeiro</t>
  </si>
  <si>
    <t>39.008.337,33</t>
  </si>
  <si>
    <t>29.665.487,81</t>
  </si>
  <si>
    <t>Passivo Permanente</t>
  </si>
  <si>
    <t>230.080.465,30</t>
  </si>
  <si>
    <t>170.771.846,68</t>
  </si>
  <si>
    <t>Total do Passivo</t>
  </si>
  <si>
    <t>269.088.802,63</t>
  </si>
  <si>
    <t>200.437.334,49</t>
  </si>
  <si>
    <t>Saldo Patrimonial  (l - ll)</t>
  </si>
  <si>
    <t>(93.829.705,13)</t>
  </si>
  <si>
    <t>(38.025.066,20)</t>
  </si>
  <si>
    <t>QUADRO DAS CONTAS DE COMPENSAÇÃO
(LEI Nº 4.320/64)</t>
  </si>
  <si>
    <t>ATOS POTENCIAIS ATIVOS</t>
  </si>
  <si>
    <t xml:space="preserve">        Garantias e Contrapartidas recebidas</t>
  </si>
  <si>
    <t xml:space="preserve">        Direitos Conveniados e outros instrumentos congêneres</t>
  </si>
  <si>
    <t xml:space="preserve">        Direitos Contratuais</t>
  </si>
  <si>
    <t xml:space="preserve">        Outros atos potenciais ativos</t>
  </si>
  <si>
    <t>915.405,96</t>
  </si>
  <si>
    <t xml:space="preserve">        Total dos Atos Potenciais Ativos</t>
  </si>
  <si>
    <t>ATOS POTENCIAIS PASSIVOS</t>
  </si>
  <si>
    <t xml:space="preserve">        Garantias e Contragarantias concedidas</t>
  </si>
  <si>
    <t xml:space="preserve">        Obrigações conveniadas e outros instrumentos congêneres</t>
  </si>
  <si>
    <t>28.819.488,68</t>
  </si>
  <si>
    <t>19.004.738,17</t>
  </si>
  <si>
    <t xml:space="preserve">        Obrigações contratuais</t>
  </si>
  <si>
    <t>57.106.777,90</t>
  </si>
  <si>
    <t>49.024.585,67</t>
  </si>
  <si>
    <t xml:space="preserve">        Outros atos potenciais passivos</t>
  </si>
  <si>
    <t>854.243,26</t>
  </si>
  <si>
    <t xml:space="preserve">        Total dos Atos Potenciais Passivos</t>
  </si>
  <si>
    <t>86.780.509,84</t>
  </si>
  <si>
    <t>68.883.567,10</t>
  </si>
  <si>
    <t>QUADRO DO SUPERÁVIT / DÉFICIT FINANCEIRO
(LEI Nº 4.320/1964)</t>
  </si>
  <si>
    <t>Exercício 
Anterior</t>
  </si>
  <si>
    <t>FONTE DE RECURSOS</t>
  </si>
  <si>
    <t>1</t>
  </si>
  <si>
    <t>Recurso Livre - Administração Direta Municipal</t>
  </si>
  <si>
    <t>(9.062.231,92)</t>
  </si>
  <si>
    <t>41.849.589,83</t>
  </si>
  <si>
    <t>20</t>
  </si>
  <si>
    <t>Mde - Manutenção e Desenvolvimento Ensino</t>
  </si>
  <si>
    <t>(13.789.694,08)</t>
  </si>
  <si>
    <t>(19.137.261,64)</t>
  </si>
  <si>
    <t>31</t>
  </si>
  <si>
    <t>Fundeb (A Partir de 01/01/2007 - Instituído Pela Ec N° 53/2006)</t>
  </si>
  <si>
    <t>463.311,16</t>
  </si>
  <si>
    <t>337.697,65</t>
  </si>
  <si>
    <t>40</t>
  </si>
  <si>
    <t>Asps - Ações de Serviços Públicos de Saúde</t>
  </si>
  <si>
    <t>(6.076.112,11)</t>
  </si>
  <si>
    <t>(37.120.815,75)</t>
  </si>
  <si>
    <t>50</t>
  </si>
  <si>
    <t>Rpps (Instituído Como Fundo Dentro da Administração Direta)</t>
  </si>
  <si>
    <t>50.502.975,85</t>
  </si>
  <si>
    <t>42.532.095,45</t>
  </si>
  <si>
    <t>900</t>
  </si>
  <si>
    <t>Covid-19</t>
  </si>
  <si>
    <t>4,50</t>
  </si>
  <si>
    <t>1022</t>
  </si>
  <si>
    <t>Programa Nacional de Alimentacao Escolar Pnae/Fnde.</t>
  </si>
  <si>
    <t>4.948,61</t>
  </si>
  <si>
    <t>142.645,49</t>
  </si>
  <si>
    <t>1023</t>
  </si>
  <si>
    <t>Salario Educacao</t>
  </si>
  <si>
    <t>509.960,24</t>
  </si>
  <si>
    <t>1.166.676,05</t>
  </si>
  <si>
    <t>1024</t>
  </si>
  <si>
    <t>Transporte Escolar</t>
  </si>
  <si>
    <t>1.323,73</t>
  </si>
  <si>
    <t>202.336,59</t>
  </si>
  <si>
    <t>1025</t>
  </si>
  <si>
    <t>Convenio Uniao Fundacao Nacional de Desenvolvimento da Educacao - Fnde</t>
  </si>
  <si>
    <t>764.959,31</t>
  </si>
  <si>
    <t>340.024,91</t>
  </si>
  <si>
    <t>1026</t>
  </si>
  <si>
    <t>Recursos Do Peate/Rs</t>
  </si>
  <si>
    <t>26.042,06</t>
  </si>
  <si>
    <t>(103.932,83)</t>
  </si>
  <si>
    <t>1031</t>
  </si>
  <si>
    <t>Recursos Credito Educativo Funcred</t>
  </si>
  <si>
    <t>15.329,70</t>
  </si>
  <si>
    <t>(150.539,99)</t>
  </si>
  <si>
    <t>1032</t>
  </si>
  <si>
    <t>Merenda Escolar Contrapartida Do Estado</t>
  </si>
  <si>
    <t>(5.694,48)</t>
  </si>
  <si>
    <t>1101</t>
  </si>
  <si>
    <t>Cef-Desenvolvimento da Agropecuária</t>
  </si>
  <si>
    <t>1.314,64</t>
  </si>
  <si>
    <t>33,72</t>
  </si>
  <si>
    <t>1103</t>
  </si>
  <si>
    <t>Serviços Agropecuarios</t>
  </si>
  <si>
    <t>(23.527,76)</t>
  </si>
  <si>
    <t>(43.659,22)</t>
  </si>
  <si>
    <t>1104</t>
  </si>
  <si>
    <t>Apoio e Desenvolvimento da Agricultura Familiar</t>
  </si>
  <si>
    <t>208,33</t>
  </si>
  <si>
    <t>1121</t>
  </si>
  <si>
    <t>Convênio-União C/ Fundo de Assistência Social</t>
  </si>
  <si>
    <t>254.931,21</t>
  </si>
  <si>
    <t>386.232,94</t>
  </si>
  <si>
    <t>1122</t>
  </si>
  <si>
    <t>Convênio-Estado C/ Fundo de Assistência Social</t>
  </si>
  <si>
    <t>118.871,09</t>
  </si>
  <si>
    <t>52.110,27</t>
  </si>
  <si>
    <t>1123</t>
  </si>
  <si>
    <t>Programa Habitacional Minha Casa Do Ergsul.</t>
  </si>
  <si>
    <t>(131.113,85)</t>
  </si>
  <si>
    <t>1124</t>
  </si>
  <si>
    <t>Fundo Municipal da Criança e Do Adolescente</t>
  </si>
  <si>
    <t>108.500,97</t>
  </si>
  <si>
    <t>20.404,57</t>
  </si>
  <si>
    <t>1180</t>
  </si>
  <si>
    <t>Programa Habitar Brasil</t>
  </si>
  <si>
    <t>19,98</t>
  </si>
  <si>
    <t>(1.670,10)</t>
  </si>
  <si>
    <t>1181</t>
  </si>
  <si>
    <t>Recursos da Infra-Estrutura</t>
  </si>
  <si>
    <t>180,73</t>
  </si>
  <si>
    <t>26,20</t>
  </si>
  <si>
    <t>1182</t>
  </si>
  <si>
    <t>Cota-Parte da Multa de Transito</t>
  </si>
  <si>
    <t>(11.473,15)</t>
  </si>
  <si>
    <t>(9.048,60)</t>
  </si>
  <si>
    <t>1184</t>
  </si>
  <si>
    <t>Recursos Destinados a Açoes Valtadas Ao Meio Ambiente e a Infra Infraestrutura.</t>
  </si>
  <si>
    <t>(100.748,28)</t>
  </si>
  <si>
    <t>(905.588,86)</t>
  </si>
  <si>
    <t>1186</t>
  </si>
  <si>
    <t>Construção, Ampliação, Moderniação e Reforma de Modulos Esportivos</t>
  </si>
  <si>
    <t>443.342,02</t>
  </si>
  <si>
    <t>315.655,47</t>
  </si>
  <si>
    <t>1187</t>
  </si>
  <si>
    <t>Estacionamento Rotativo</t>
  </si>
  <si>
    <t>28,85</t>
  </si>
  <si>
    <t>(13.130,93)</t>
  </si>
  <si>
    <t>1188</t>
  </si>
  <si>
    <t>Funrebom</t>
  </si>
  <si>
    <t>7.463,71</t>
  </si>
  <si>
    <t>(7.224,89)</t>
  </si>
  <si>
    <t>1190</t>
  </si>
  <si>
    <t>Convenio Com o Estado para Infra-Estrutu</t>
  </si>
  <si>
    <t>10.690,67</t>
  </si>
  <si>
    <t>524,26</t>
  </si>
  <si>
    <t>1500</t>
  </si>
  <si>
    <t>Fasm</t>
  </si>
  <si>
    <t>3.083.590,59</t>
  </si>
  <si>
    <t>2.774.021,94</t>
  </si>
  <si>
    <t>3802</t>
  </si>
  <si>
    <t>Pavimentação da Rua João Carlos Osório Torres</t>
  </si>
  <si>
    <t>96.721,88</t>
  </si>
  <si>
    <t>3804</t>
  </si>
  <si>
    <t>Convênio Na Área de Cultura Eturismo</t>
  </si>
  <si>
    <t>217.617,40</t>
  </si>
  <si>
    <t>3806</t>
  </si>
  <si>
    <t>Pavimentação Av. Castelo Branco</t>
  </si>
  <si>
    <t>(8.506,95)</t>
  </si>
  <si>
    <t>3807</t>
  </si>
  <si>
    <t>Pavimentação Nicolau Silveira Abraão Ii</t>
  </si>
  <si>
    <t>83.279,69</t>
  </si>
  <si>
    <t>3811</t>
  </si>
  <si>
    <t>Revitalização Parque Fonte Do Mato</t>
  </si>
  <si>
    <t>16.812,32</t>
  </si>
  <si>
    <t>3812</t>
  </si>
  <si>
    <t>Exec. de Ações de Prev. e Preparação P/ Emergências e Desastres</t>
  </si>
  <si>
    <t>(32.702,70)</t>
  </si>
  <si>
    <t>(363.010,04)</t>
  </si>
  <si>
    <t>3813</t>
  </si>
  <si>
    <t>Obras /Plano Estadual de Enfrentamento de Desastres Amientais</t>
  </si>
  <si>
    <t>10.316,59</t>
  </si>
  <si>
    <t>1.666,18</t>
  </si>
  <si>
    <t>3814</t>
  </si>
  <si>
    <t>Programa Prodesa/Mapa</t>
  </si>
  <si>
    <t>56.164,30</t>
  </si>
  <si>
    <t>143.269,53</t>
  </si>
  <si>
    <t>3818</t>
  </si>
  <si>
    <t>Recursos Do Estado para Infra-Estrutura</t>
  </si>
  <si>
    <t>73.115,01</t>
  </si>
  <si>
    <t>(278.385,59)</t>
  </si>
  <si>
    <t>3819</t>
  </si>
  <si>
    <t>Pavimentação Ruas Ijuí, Dagoberto e Retaxerxes</t>
  </si>
  <si>
    <t>155.079,25</t>
  </si>
  <si>
    <t>3821</t>
  </si>
  <si>
    <t>Aquisição de Veículos, Máquinas e Equipamentos.</t>
  </si>
  <si>
    <t>3822</t>
  </si>
  <si>
    <t>Pavimentação Rua Silva Jardim</t>
  </si>
  <si>
    <t>7.703,93</t>
  </si>
  <si>
    <t>3823</t>
  </si>
  <si>
    <t>Mds - Aquisição de Bens</t>
  </si>
  <si>
    <t>3.229,68</t>
  </si>
  <si>
    <t>1.614,84</t>
  </si>
  <si>
    <t>3826</t>
  </si>
  <si>
    <t>Passeio Público e Ciclovia</t>
  </si>
  <si>
    <t>3827</t>
  </si>
  <si>
    <t>Ações de Recuperação de Emergência - Recuperação de Pontes</t>
  </si>
  <si>
    <t>3829</t>
  </si>
  <si>
    <t>Pavimentação da Av. João Manuel de Lima e Silva</t>
  </si>
  <si>
    <t>(695.673,71)</t>
  </si>
  <si>
    <t>3831</t>
  </si>
  <si>
    <t>Pavimentação da Rua Do Aterro</t>
  </si>
  <si>
    <t>136.246,32</t>
  </si>
  <si>
    <t>(115.718,30)</t>
  </si>
  <si>
    <t>3832</t>
  </si>
  <si>
    <t>Pavimentação da Rua Xiru Meireles</t>
  </si>
  <si>
    <t>2.210,80</t>
  </si>
  <si>
    <t>3833</t>
  </si>
  <si>
    <t>Pav. Rua Tiradentes</t>
  </si>
  <si>
    <t>(3.280,01)</t>
  </si>
  <si>
    <t>(50.890,48)</t>
  </si>
  <si>
    <t>3838</t>
  </si>
  <si>
    <t>Pav. João Batista Poglia</t>
  </si>
  <si>
    <t>23.408,30</t>
  </si>
  <si>
    <t>203.513,54</t>
  </si>
  <si>
    <t>3839</t>
  </si>
  <si>
    <t>Drenagem Av. Castelo Branco</t>
  </si>
  <si>
    <t>111.538,97</t>
  </si>
  <si>
    <t>101.756,75</t>
  </si>
  <si>
    <t>3841</t>
  </si>
  <si>
    <t>Auxílio à Cultura</t>
  </si>
  <si>
    <t>1.166,61</t>
  </si>
  <si>
    <t>3843</t>
  </si>
  <si>
    <t>Emenda Parlamentar - Investimento Público</t>
  </si>
  <si>
    <t>742.449,09</t>
  </si>
  <si>
    <t>2.385,39</t>
  </si>
  <si>
    <t>3844</t>
  </si>
  <si>
    <t>Pav. Rua Jucá Medeiros</t>
  </si>
  <si>
    <t>315.267,52</t>
  </si>
  <si>
    <t>4001</t>
  </si>
  <si>
    <t>Outras Receitas Municipais Aplicadas Em Saúde</t>
  </si>
  <si>
    <t>28.228,52</t>
  </si>
  <si>
    <t>87.294,59</t>
  </si>
  <si>
    <t>4011</t>
  </si>
  <si>
    <t>Atenção Básica - Pies / Núcleo de Apoio à Atenção Básica - Naab / Oficinas Terapêuticas / Redução de Danos / Rede Cegonha - Exames Pré-Natais / Tele D</t>
  </si>
  <si>
    <t>682,18</t>
  </si>
  <si>
    <t>491.396,12</t>
  </si>
  <si>
    <t>4050</t>
  </si>
  <si>
    <t>Farmácia Básica / Plantas Medicinais e Fitoterápicos / Diabetes Mellitus / Fraldas e Outros Insumos</t>
  </si>
  <si>
    <t>140.190,54</t>
  </si>
  <si>
    <t>219.807,70</t>
  </si>
  <si>
    <t>4051</t>
  </si>
  <si>
    <t>Recursos para Medicamentos de Mellitus</t>
  </si>
  <si>
    <t>295,18</t>
  </si>
  <si>
    <t>4080</t>
  </si>
  <si>
    <t>Pacs</t>
  </si>
  <si>
    <t>49,53</t>
  </si>
  <si>
    <t>314,32</t>
  </si>
  <si>
    <t>4090</t>
  </si>
  <si>
    <t>Psf / Nasf / Esf Quilombola / Esf Indígena / Saúde Bucal / Saúde Bucal Indígena / Pacs / Esf Prisional / Residência Médica / Combate Ao Racismo Instit</t>
  </si>
  <si>
    <t>98.888,06</t>
  </si>
  <si>
    <t>304.915,38</t>
  </si>
  <si>
    <t>4091</t>
  </si>
  <si>
    <t>Programa de Prevenção à Violência - Ações Sócioseducativas</t>
  </si>
  <si>
    <t>10,18</t>
  </si>
  <si>
    <t>4160</t>
  </si>
  <si>
    <t>Pim - Primeira Infância Melhor</t>
  </si>
  <si>
    <t>123.001,51</t>
  </si>
  <si>
    <t>4170</t>
  </si>
  <si>
    <t>Samu / Upa - Urgências - Remoção Pac</t>
  </si>
  <si>
    <t>4.215,85</t>
  </si>
  <si>
    <t>9.963,78</t>
  </si>
  <si>
    <t>4190</t>
  </si>
  <si>
    <t>Vigilância Em Saúde / Laboratório de Entomologia / Dengue / Desastres Ambientais</t>
  </si>
  <si>
    <t>3.676,76</t>
  </si>
  <si>
    <t>3.309,38</t>
  </si>
  <si>
    <t>4220</t>
  </si>
  <si>
    <t>Caps - Centro de Atenção Psicossocial</t>
  </si>
  <si>
    <t>(2.959,30)</t>
  </si>
  <si>
    <t>60.845,01</t>
  </si>
  <si>
    <t>4232</t>
  </si>
  <si>
    <t>Região Resolve - Aquisição de Equiptos - Usb</t>
  </si>
  <si>
    <t>(12.343,77)</t>
  </si>
  <si>
    <t>4234</t>
  </si>
  <si>
    <t>Regionalização - Aquisição de Ambulância</t>
  </si>
  <si>
    <t>69,73</t>
  </si>
  <si>
    <t>(1.804,90)</t>
  </si>
  <si>
    <t>4270</t>
  </si>
  <si>
    <t>Cuca Legal (Caps)</t>
  </si>
  <si>
    <t>76,07</t>
  </si>
  <si>
    <t>4292</t>
  </si>
  <si>
    <t>Aquisição de Veículos</t>
  </si>
  <si>
    <t>1.083,62</t>
  </si>
  <si>
    <t>51.566,87</t>
  </si>
  <si>
    <t>4293</t>
  </si>
  <si>
    <t>Aquisição de Equipamentos e Material Permanente</t>
  </si>
  <si>
    <t>2.697,42</t>
  </si>
  <si>
    <t>469,01</t>
  </si>
  <si>
    <t>4294</t>
  </si>
  <si>
    <t>Construções Ou Ampliações</t>
  </si>
  <si>
    <t>8.104,65</t>
  </si>
  <si>
    <t>912,73</t>
  </si>
  <si>
    <t>4295</t>
  </si>
  <si>
    <t>Reformas</t>
  </si>
  <si>
    <t>5.301,16</t>
  </si>
  <si>
    <t>2.981,91</t>
  </si>
  <si>
    <t>4297</t>
  </si>
  <si>
    <t>Custeio (Medicamentos, Exames E/Ou Consultas Especializadas)</t>
  </si>
  <si>
    <t>1.679,46</t>
  </si>
  <si>
    <t>4500</t>
  </si>
  <si>
    <t>Custeio - Atenção Básica</t>
  </si>
  <si>
    <t>113.001,23</t>
  </si>
  <si>
    <t>466.706,60</t>
  </si>
  <si>
    <t>4501</t>
  </si>
  <si>
    <t>Custeio - Atenção de Média e Alta Complexidade Ambulatorial e Hospitalar</t>
  </si>
  <si>
    <t>109.419,83</t>
  </si>
  <si>
    <t>(5.479,53)</t>
  </si>
  <si>
    <t>4502</t>
  </si>
  <si>
    <t>Custeio - Vigilância Em Saúde</t>
  </si>
  <si>
    <t>(17.220,57)</t>
  </si>
  <si>
    <t>(23.685,12)</t>
  </si>
  <si>
    <t>4503</t>
  </si>
  <si>
    <t>Custeio - Assistência Farmacêutica</t>
  </si>
  <si>
    <t>(12.616,20)</t>
  </si>
  <si>
    <t>83.861,03</t>
  </si>
  <si>
    <t>4504</t>
  </si>
  <si>
    <t>Custeio - Gestão Do Sus</t>
  </si>
  <si>
    <t>65.852,30</t>
  </si>
  <si>
    <t>18.442,37</t>
  </si>
  <si>
    <t>4505</t>
  </si>
  <si>
    <t>Investimento - Atenção Básica</t>
  </si>
  <si>
    <t>374.250,33</t>
  </si>
  <si>
    <t>116.987,17</t>
  </si>
  <si>
    <t>4506</t>
  </si>
  <si>
    <t>Investimento - Atenção Especializada</t>
  </si>
  <si>
    <t>62.907,07</t>
  </si>
  <si>
    <t>(250.506,16)</t>
  </si>
  <si>
    <t>4507</t>
  </si>
  <si>
    <t>Investimento - Vigilância Em Saúde</t>
  </si>
  <si>
    <t>381,47</t>
  </si>
  <si>
    <t>311,81</t>
  </si>
  <si>
    <t>4509</t>
  </si>
  <si>
    <t>Investimento - Gestão Do Sus</t>
  </si>
  <si>
    <t>100.892,04</t>
  </si>
  <si>
    <t>3.168,33</t>
  </si>
  <si>
    <t>4510</t>
  </si>
  <si>
    <t>Pab  Fixo / Telessaúde / Acolhimento Infanto Juvenil</t>
  </si>
  <si>
    <t>(690,00)</t>
  </si>
  <si>
    <t>82.091,25</t>
  </si>
  <si>
    <t>4511</t>
  </si>
  <si>
    <t>Custeio - Outros Programas Financiados Por Transferências Fundo a Fundo</t>
  </si>
  <si>
    <t>2.586,29</t>
  </si>
  <si>
    <t>15.753,81</t>
  </si>
  <si>
    <t>4512</t>
  </si>
  <si>
    <t>Investimento - Outras Transferências</t>
  </si>
  <si>
    <t>19.434,82</t>
  </si>
  <si>
    <t>17.781,10</t>
  </si>
  <si>
    <t>4520</t>
  </si>
  <si>
    <t>Esf - Saúde da Família / Saúde Na Escola / Saúde Do Homem / Nasf/Melhor Em Casa / Saúde Bucal / Pacs / Esf Indígena / Inc. Sistema Penitenciário</t>
  </si>
  <si>
    <t>222.981,96</t>
  </si>
  <si>
    <t>4521</t>
  </si>
  <si>
    <t>Pmaq - Programa de Melhoria Do Acesso e da Qualidade</t>
  </si>
  <si>
    <t>1.950,48</t>
  </si>
  <si>
    <t>4530</t>
  </si>
  <si>
    <t>Pacs - Agentes Com. de Saúde Pab Variável</t>
  </si>
  <si>
    <t>(47.782,76)</t>
  </si>
  <si>
    <t>4540</t>
  </si>
  <si>
    <t>Saúde Bucal - Pab Variável</t>
  </si>
  <si>
    <t>1.001,44</t>
  </si>
  <si>
    <t>4550</t>
  </si>
  <si>
    <t>Fator Incentivo Povos Indígenas - Pab Variável</t>
  </si>
  <si>
    <t>(10.187,90)</t>
  </si>
  <si>
    <t>4580</t>
  </si>
  <si>
    <t>Compensação Especificidades Regionais - Pab Variável</t>
  </si>
  <si>
    <t>(1.615,81)</t>
  </si>
  <si>
    <t>4590</t>
  </si>
  <si>
    <t>Foi Alterado para o Recurso 4501 Em 2019.</t>
  </si>
  <si>
    <t>3.811,24</t>
  </si>
  <si>
    <t>4620</t>
  </si>
  <si>
    <t>Samu / Upa</t>
  </si>
  <si>
    <t>5.182,58</t>
  </si>
  <si>
    <t>4710</t>
  </si>
  <si>
    <t>Limite Financeiro da Vigilância Em Saúde -  Incentivo para Ações de Prevenção de Acidentes e Violência / Ações Práticas Corporais - Atividade Física</t>
  </si>
  <si>
    <t>(215,00)</t>
  </si>
  <si>
    <t>7.005,25</t>
  </si>
  <si>
    <t>4750</t>
  </si>
  <si>
    <t>Termo de Ajuste e Metas - Tam (Mac - Visa)</t>
  </si>
  <si>
    <t>(2.797,81)</t>
  </si>
  <si>
    <t>4760</t>
  </si>
  <si>
    <t>Vigilância Sanitária / Gerenciamento de Riscos</t>
  </si>
  <si>
    <t>19.859,35</t>
  </si>
  <si>
    <t>4770</t>
  </si>
  <si>
    <t>Assistência Farmacêutica</t>
  </si>
  <si>
    <t>14.924,82</t>
  </si>
  <si>
    <t>4841</t>
  </si>
  <si>
    <t>Incentivo Custeio Dos Caps / Implantação de Leitos Saude Mental / Acolhimento Adulto / Serviços Residenciais Terapêuticos</t>
  </si>
  <si>
    <t>14.549,73</t>
  </si>
  <si>
    <t>4900</t>
  </si>
  <si>
    <t>Educação Em Saúde</t>
  </si>
  <si>
    <t>12.066,67</t>
  </si>
  <si>
    <t>4929</t>
  </si>
  <si>
    <t>Academias da Saude - Construção e Custeio-Programa Financiamento Ações de Alimentação e Nutrição (Van)</t>
  </si>
  <si>
    <t>88.039,62</t>
  </si>
  <si>
    <t>4931</t>
  </si>
  <si>
    <t>(44.443,45)</t>
  </si>
  <si>
    <t>4936</t>
  </si>
  <si>
    <t>250.675,77</t>
  </si>
  <si>
    <t>4960</t>
  </si>
  <si>
    <t>Monitoramento da Situação Nutricional / Financiamento Das Ações de Alimentação e Nutrição (Fan)</t>
  </si>
  <si>
    <t>24.706,36</t>
  </si>
  <si>
    <t>4986</t>
  </si>
  <si>
    <t>Recurso Federal - Caps</t>
  </si>
  <si>
    <t>(187,53)</t>
  </si>
  <si>
    <t>8001</t>
  </si>
  <si>
    <t>Recursos Extraorçamentários</t>
  </si>
  <si>
    <t>858.602,77</t>
  </si>
  <si>
    <t>646.574,42</t>
  </si>
  <si>
    <t>8050</t>
  </si>
  <si>
    <t>Recurso Extraorçamentário Do Rpps</t>
  </si>
  <si>
    <t>2.100.959,05</t>
  </si>
  <si>
    <t>Superávit/Déficit do Exercício</t>
  </si>
  <si>
    <t>32.281.152,69</t>
  </si>
  <si>
    <t>34.870.360,83</t>
  </si>
  <si>
    <t>*Nota Explicativa: Os valores apresentados consideram a movimentação das contas Intra OFSS.</t>
  </si>
  <si>
    <t>NOTA EXPLICATIVA:
Constam diferenças nos valores dos saldos por Fonte de Recurso em relação ao Relatório do Diário de bancos por Fonte de Recurso do Dia 31 de Dezembro de 2022.</t>
  </si>
  <si>
    <t xml:space="preserve">
         __________________________________     __________________________________     __________________________________         
              GIOVANI AMESTOY DA SILVA                 IHOKO NAKASHIMA MOTA                    ARLEI LOPES SOUZA                  
                 PREFEITO MUNICIPAL             SECRETARIA DE MUNICIPIO DA FAZENDA               610.320.420-87                   
                 CPF: 009.854.830-16                    CPF: 390.226.680-53                  CONTADOR: RS-068452/O-6</t>
  </si>
  <si>
    <t>DEMONSTRAÇÃO DAS VARIAÇÕES PATRIMONIAIS</t>
  </si>
  <si>
    <t>Página 1 de 5</t>
  </si>
  <si>
    <t>VARIAÇÕES PATRIMONIAIS AUMENTATIVAS</t>
  </si>
  <si>
    <t xml:space="preserve">  Impostos, Taxas e Contribuições de Melhoria</t>
  </si>
  <si>
    <t>I</t>
  </si>
  <si>
    <t>19.404.665,08</t>
  </si>
  <si>
    <t>13.546.368,19</t>
  </si>
  <si>
    <t xml:space="preserve">  Contribuições</t>
  </si>
  <si>
    <t>II</t>
  </si>
  <si>
    <t>47.844.859,50</t>
  </si>
  <si>
    <t>32.892.547,21</t>
  </si>
  <si>
    <t xml:space="preserve">  Exploração e Venda de Bens, Serviços e Direitos</t>
  </si>
  <si>
    <t>III</t>
  </si>
  <si>
    <t>517.893,74</t>
  </si>
  <si>
    <t>125.547,05</t>
  </si>
  <si>
    <t xml:space="preserve">  Variações Patrimoniais Aumentativas Financeiras</t>
  </si>
  <si>
    <t>IV</t>
  </si>
  <si>
    <t>7.566.217,20</t>
  </si>
  <si>
    <t>2.927.778,04</t>
  </si>
  <si>
    <t xml:space="preserve">  Transferências e Delegações Recebidas</t>
  </si>
  <si>
    <t>V</t>
  </si>
  <si>
    <t>126.948.065,89</t>
  </si>
  <si>
    <t>109.795.209,84</t>
  </si>
  <si>
    <t xml:space="preserve">  Valorização e Ganhos com Ativos e Desincorporação de Passivos</t>
  </si>
  <si>
    <t>VI</t>
  </si>
  <si>
    <t>7.400.441,28</t>
  </si>
  <si>
    <t>690.329,77</t>
  </si>
  <si>
    <t xml:space="preserve">  Outras Variações Patrimoniais Aumentativas</t>
  </si>
  <si>
    <t>VII</t>
  </si>
  <si>
    <t>4.030.881,09</t>
  </si>
  <si>
    <t>3.485.031,19</t>
  </si>
  <si>
    <t>Total das Variações Patrimoniais Aumentativas (I)</t>
  </si>
  <si>
    <t>213.713.023,78</t>
  </si>
  <si>
    <t>163.462.811,29</t>
  </si>
  <si>
    <t>VARIAÇÕES PATRIMONIAIS DIMINUTIVAS</t>
  </si>
  <si>
    <t xml:space="preserve">  Pessoal e Encargos</t>
  </si>
  <si>
    <t>VIII</t>
  </si>
  <si>
    <t>105.729.633,88</t>
  </si>
  <si>
    <t>74.068.363,01</t>
  </si>
  <si>
    <t xml:space="preserve">  Benefícios Previdenciários e Assistenciais</t>
  </si>
  <si>
    <t>IX</t>
  </si>
  <si>
    <t>31.454.706,39</t>
  </si>
  <si>
    <t>24.607.935,09</t>
  </si>
  <si>
    <t xml:space="preserve">  Uso de Bens, Serviços e Consumo de Capital Fixo</t>
  </si>
  <si>
    <t>X</t>
  </si>
  <si>
    <t>32.138.546,90</t>
  </si>
  <si>
    <t>30.684.509,84</t>
  </si>
  <si>
    <t xml:space="preserve">  Variações Patrimoniais Diminutivas Financeiras</t>
  </si>
  <si>
    <t>XI</t>
  </si>
  <si>
    <t>419.283,02</t>
  </si>
  <si>
    <t xml:space="preserve">  Transferências e Delegações Concedidas</t>
  </si>
  <si>
    <t>XII</t>
  </si>
  <si>
    <t>25.497.004,34</t>
  </si>
  <si>
    <t>12.757.684,27</t>
  </si>
  <si>
    <t xml:space="preserve">  Desvalorização e Perdas de Ativos e Incorporação de Passivos</t>
  </si>
  <si>
    <t>XIII</t>
  </si>
  <si>
    <t>9.540.717,74</t>
  </si>
  <si>
    <t>2.131.368,68</t>
  </si>
  <si>
    <t xml:space="preserve">  Tributárias</t>
  </si>
  <si>
    <t>XIV</t>
  </si>
  <si>
    <t>1.570.879,92</t>
  </si>
  <si>
    <t>1.695.832,74</t>
  </si>
  <si>
    <t xml:space="preserve">  Custo das Mercadorias e Produtos Vendidos, e dos Serviços Prestados</t>
  </si>
  <si>
    <t>XV</t>
  </si>
  <si>
    <t>32.331,10</t>
  </si>
  <si>
    <t xml:space="preserve">  Outras Variações Patrimoniais Diminutivas</t>
  </si>
  <si>
    <t>XVI</t>
  </si>
  <si>
    <t>58.478.903,45</t>
  </si>
  <si>
    <t>106.366.433,70</t>
  </si>
  <si>
    <t>Total das Variações Patrimoniais Diminutivas (II)</t>
  </si>
  <si>
    <t>264.452.884,44</t>
  </si>
  <si>
    <t>252.731.410,35</t>
  </si>
  <si>
    <t>RESULTADO PATRIMONIAL DO PERÍODO (I-II)</t>
  </si>
  <si>
    <t>-50.739.860,66</t>
  </si>
  <si>
    <t>-89.268.599,06</t>
  </si>
  <si>
    <t>VARIAÇÕES PATRIMONIAIS QUALITATIVAS
(Decorrentes da execução orçamentária)</t>
  </si>
  <si>
    <t>ESPECIFICAÇÃO</t>
  </si>
  <si>
    <t>Incorporação do Ativo</t>
  </si>
  <si>
    <t>7.554.802,88</t>
  </si>
  <si>
    <t>2.272.732,43</t>
  </si>
  <si>
    <t>Desincorporação do Passivo</t>
  </si>
  <si>
    <t>297.104,76</t>
  </si>
  <si>
    <t>Incorporação do Passivo</t>
  </si>
  <si>
    <t>Desincorporação do Ativo</t>
  </si>
  <si>
    <t>Nota I - Impostos, Taxas e Contribuições de Melhoria</t>
  </si>
  <si>
    <t xml:space="preserve">    Impostos</t>
  </si>
  <si>
    <t>18.631.637,20</t>
  </si>
  <si>
    <t>12.880.282,32</t>
  </si>
  <si>
    <t xml:space="preserve">    Taxas</t>
  </si>
  <si>
    <t>772.766,52</t>
  </si>
  <si>
    <t>665.916,56</t>
  </si>
  <si>
    <t xml:space="preserve">    Contribuições de Melhoria</t>
  </si>
  <si>
    <t>261,36</t>
  </si>
  <si>
    <t>169,31</t>
  </si>
  <si>
    <t>Impostos, Taxas e Contribuições de Melhoria</t>
  </si>
  <si>
    <t>Nota II - Contribuições</t>
  </si>
  <si>
    <t xml:space="preserve">    Contribuições Sociais</t>
  </si>
  <si>
    <t>46.624.744,25</t>
  </si>
  <si>
    <t>31.798.059,67</t>
  </si>
  <si>
    <t xml:space="preserve">    Contribuições de Intervenção no Domínio Econômico</t>
  </si>
  <si>
    <t xml:space="preserve">    Contribuição de Iluminação Pública</t>
  </si>
  <si>
    <t>1.220.115,25</t>
  </si>
  <si>
    <t>1.094.487,54</t>
  </si>
  <si>
    <t xml:space="preserve">    Contribuições de Interesse das Categorias Profissionais</t>
  </si>
  <si>
    <t>Contribuições</t>
  </si>
  <si>
    <t>Os valores apresentados na coluna “Exercício Anterior” referem-se ao saldo final do exercício anterior.
Os valores apresentados consideram a movimentação das contas Intra OFSS.</t>
  </si>
  <si>
    <t>FONTE: GOVBR - Execução Orçamentária e Contabilidade Pública, 30/Jan/2023, 14h e 39m.</t>
  </si>
  <si>
    <t>Página 2 de 5</t>
  </si>
  <si>
    <t>Nota III - Exploração e Venda de Bens, Serviços e Direitos</t>
  </si>
  <si>
    <t xml:space="preserve">    Venda de Mercadorias</t>
  </si>
  <si>
    <t xml:space="preserve">    Venda de Produtos</t>
  </si>
  <si>
    <t xml:space="preserve">    Exploração de Bens, Direitos e Prestação de Serviços</t>
  </si>
  <si>
    <t>Exploração e Venda de Bens, Serviços e Direitos</t>
  </si>
  <si>
    <t>Nota IV - Variações Patrimoniais Aumentativas Financeiras</t>
  </si>
  <si>
    <t xml:space="preserve">    Juros e Encargos de Empréstimos e Financiamentos Concedidos</t>
  </si>
  <si>
    <t>108.603,64</t>
  </si>
  <si>
    <t xml:space="preserve">    Juros e Encargos de Mora</t>
  </si>
  <si>
    <t>1.360.204,22</t>
  </si>
  <si>
    <t>937.515,79</t>
  </si>
  <si>
    <t xml:space="preserve">    Variações Monetárias e Cambiais</t>
  </si>
  <si>
    <t xml:space="preserve">    Descontos Financeiros Obtidos</t>
  </si>
  <si>
    <t xml:space="preserve">    Remuneração de Depósitos Bancários e Aplicações Financeiras</t>
  </si>
  <si>
    <t>6.078.142,06</t>
  </si>
  <si>
    <t>1.951.711,05</t>
  </si>
  <si>
    <t xml:space="preserve">    JUROS E ENCARGOS DE EMPRÉSTIMOS OBTIDOS</t>
  </si>
  <si>
    <t xml:space="preserve">    Aportes do Banco Central</t>
  </si>
  <si>
    <t xml:space="preserve">    Outras Variações Patrimoniais Aumentativas - Financeiras</t>
  </si>
  <si>
    <t>19.267,28</t>
  </si>
  <si>
    <t>38.551,20</t>
  </si>
  <si>
    <t>Variações Patrimoniais Aumentativas Financeiras</t>
  </si>
  <si>
    <t>Nota V - Transferências e Delegações Recebidas</t>
  </si>
  <si>
    <t xml:space="preserve">    Transferências Intra Governamentais</t>
  </si>
  <si>
    <t xml:space="preserve">    Transferências Inter Governamentais</t>
  </si>
  <si>
    <t>121.608.754,55</t>
  </si>
  <si>
    <t>104.947.301,11</t>
  </si>
  <si>
    <t xml:space="preserve">    Transferências das Instituições Privadas</t>
  </si>
  <si>
    <t xml:space="preserve">    Transferências das Instituições Multigovernamentais</t>
  </si>
  <si>
    <t xml:space="preserve">    Transferências de Consórcios Públicos</t>
  </si>
  <si>
    <t xml:space="preserve">    Transferências do Exterior</t>
  </si>
  <si>
    <t xml:space="preserve">    Execução Orçamentária Delegada de Entes</t>
  </si>
  <si>
    <t xml:space="preserve">    Transferências de Pessoas Físicas</t>
  </si>
  <si>
    <t>3.850,00</t>
  </si>
  <si>
    <t xml:space="preserve">    Outras Transferências e Delegações Recebidas</t>
  </si>
  <si>
    <t>Transferências e Delegações Recebidas</t>
  </si>
  <si>
    <t>Nota VI - Valorização e Ganhos com Ativos e Desincorporação de Passivos</t>
  </si>
  <si>
    <t xml:space="preserve">    Reavaliação de Ativos</t>
  </si>
  <si>
    <t>69.327,02</t>
  </si>
  <si>
    <t xml:space="preserve">    Ganhos com Alienação</t>
  </si>
  <si>
    <t xml:space="preserve">    Ganhos com Incorporação de Ativos</t>
  </si>
  <si>
    <t>715.482,29</t>
  </si>
  <si>
    <t>588.210,19</t>
  </si>
  <si>
    <t xml:space="preserve">    Desincorporação de Passivos</t>
  </si>
  <si>
    <t>32.792,56</t>
  </si>
  <si>
    <t xml:space="preserve">    Reversão de Redução ao Valor Recuperável</t>
  </si>
  <si>
    <t>Valorização e Ganhos com Ativos e Desincorporação de Passivos</t>
  </si>
  <si>
    <t>Nota VII - Outras Variações Patrimoniais Aumentativas</t>
  </si>
  <si>
    <t xml:space="preserve">    VPA a classificar</t>
  </si>
  <si>
    <t xml:space="preserve">    Resultado Positivo de Participações</t>
  </si>
  <si>
    <t xml:space="preserve">    Subvenções econômicas</t>
  </si>
  <si>
    <t>Página 3 de 5</t>
  </si>
  <si>
    <t xml:space="preserve">    Reversão de Provisões e Ajustes para Perdas</t>
  </si>
  <si>
    <t>380.603,87</t>
  </si>
  <si>
    <t>120.055,85</t>
  </si>
  <si>
    <t xml:space="preserve">    Diversas Variações Patrimoniais Aumentativas</t>
  </si>
  <si>
    <t>3.650.277,22</t>
  </si>
  <si>
    <t>3.364.975,34</t>
  </si>
  <si>
    <t>Outras Variações Patrimoniais Aumentativas</t>
  </si>
  <si>
    <t>Nota VIII - Pessoal e Encargos</t>
  </si>
  <si>
    <t xml:space="preserve">    Remuneração a Pessoal</t>
  </si>
  <si>
    <t>62.946.074,45</t>
  </si>
  <si>
    <t>48.731.162,85</t>
  </si>
  <si>
    <t xml:space="preserve">    Encargos Patronais</t>
  </si>
  <si>
    <t>38.757.165,16</t>
  </si>
  <si>
    <t>21.823.582,86</t>
  </si>
  <si>
    <t xml:space="preserve">    Beneficios a Pessoal</t>
  </si>
  <si>
    <t>3.271.819,28</t>
  </si>
  <si>
    <t>2.772.843,68</t>
  </si>
  <si>
    <t xml:space="preserve">    Outras Variações Patrimoniais Diminutivas - Pessoal e Encargos</t>
  </si>
  <si>
    <t>754.574,99</t>
  </si>
  <si>
    <t>740.773,62</t>
  </si>
  <si>
    <t>Pessoal e Encargos</t>
  </si>
  <si>
    <t>Nota IX - Benefícios Previdenciários e Assistenciais</t>
  </si>
  <si>
    <t xml:space="preserve">    Aposentadorias e Reformas</t>
  </si>
  <si>
    <t>27.440.762,12</t>
  </si>
  <si>
    <t>21.412.067,20</t>
  </si>
  <si>
    <t xml:space="preserve">    Pensões</t>
  </si>
  <si>
    <t>3.379.711,30</t>
  </si>
  <si>
    <t>2.783.545,24</t>
  </si>
  <si>
    <t xml:space="preserve">    Benefícios de Prestação Continuada</t>
  </si>
  <si>
    <t xml:space="preserve">    Benefícios Eventuais</t>
  </si>
  <si>
    <t xml:space="preserve">    Políticas Públicas de Transferência de Renda</t>
  </si>
  <si>
    <t xml:space="preserve">    Outros Benefícios Previdenciários e Assistenciais</t>
  </si>
  <si>
    <t>634.232,97</t>
  </si>
  <si>
    <t>412.322,65</t>
  </si>
  <si>
    <t>Benefícios Previdenciários e Assistenciais</t>
  </si>
  <si>
    <t>Nota X - Uso de Bens, Serviços e Consumo de Capital Fixo</t>
  </si>
  <si>
    <t xml:space="preserve">    Uso de Material de Consumo</t>
  </si>
  <si>
    <t>7.813.281,00</t>
  </si>
  <si>
    <t>5.834.585,48</t>
  </si>
  <si>
    <t xml:space="preserve">    Serviços</t>
  </si>
  <si>
    <t>23.232.448,20</t>
  </si>
  <si>
    <t>23.873.427,73</t>
  </si>
  <si>
    <t xml:space="preserve">    Depreciação, Amortização e Exaustão</t>
  </si>
  <si>
    <t>1.092.817,70</t>
  </si>
  <si>
    <t>976.496,63</t>
  </si>
  <si>
    <t>Uso de Bens, Serviços e Consumo de Capital Fixo</t>
  </si>
  <si>
    <t xml:space="preserve"> Nota XI - Variações Patrimoniais Diminutivas Financeiras</t>
  </si>
  <si>
    <t xml:space="preserve">    Juros e Encargos de Empréstimos e Financiamentos Obtidos</t>
  </si>
  <si>
    <t>352.333,58</t>
  </si>
  <si>
    <t xml:space="preserve">    Descontos Financeiros Concedidos</t>
  </si>
  <si>
    <t xml:space="preserve">    REMUNERAÇÃO NEGATIVA DE DEPÓSITOS BANCÁRIOS E APLICAÇÕES FINANCEIRAS</t>
  </si>
  <si>
    <t xml:space="preserve">    JUROS E ENCARGOS DE EMPRÉSTIMOS E FINANCIAMENTOS CONCEDIDOS</t>
  </si>
  <si>
    <t xml:space="preserve">    Aporte do Banco Central</t>
  </si>
  <si>
    <t xml:space="preserve">    Outras Variações Patrimoniais Diminutivas - Financeiras</t>
  </si>
  <si>
    <t>Variações Patrimoniais Diminutivas Financeiras</t>
  </si>
  <si>
    <t>Nota XII - Transferências e Delegações Concedidas</t>
  </si>
  <si>
    <t>5.349.598,81</t>
  </si>
  <si>
    <t>5.410.068,88</t>
  </si>
  <si>
    <t>Página 4 de 5</t>
  </si>
  <si>
    <t>15.829.341,40</t>
  </si>
  <si>
    <t>6.107.960,20</t>
  </si>
  <si>
    <t xml:space="preserve">    Transferências a Instituições Privadas</t>
  </si>
  <si>
    <t>4.318.064,13</t>
  </si>
  <si>
    <t>1.239.655,19</t>
  </si>
  <si>
    <t xml:space="preserve">    Transferências a Instituições Multigovernamentais</t>
  </si>
  <si>
    <t xml:space="preserve">    Transferências a Consórcios Públicos</t>
  </si>
  <si>
    <t xml:space="preserve">    Transferências ao Exterior</t>
  </si>
  <si>
    <t xml:space="preserve">    Execução Orçamentária Delegada a Entes</t>
  </si>
  <si>
    <t xml:space="preserve">    Outras Transferências e Delegações Concedidas</t>
  </si>
  <si>
    <t>Transferências e Delegações Concedidas</t>
  </si>
  <si>
    <t>Nota XIII - Desvalorização e Perda de Ativos e Incorporação de Passivos</t>
  </si>
  <si>
    <t xml:space="preserve">    Redução a Valor Recuperável e Ajuste para Perdas</t>
  </si>
  <si>
    <t>787.160,72</t>
  </si>
  <si>
    <t>156.464,22</t>
  </si>
  <si>
    <t xml:space="preserve">    Perdas com Alienação</t>
  </si>
  <si>
    <t xml:space="preserve">    Perdas Involuntárias</t>
  </si>
  <si>
    <t>11.289,94</t>
  </si>
  <si>
    <t>11.941,50</t>
  </si>
  <si>
    <t xml:space="preserve">    Incorporação de Passivos</t>
  </si>
  <si>
    <t xml:space="preserve">    Desincorporação de Ativos</t>
  </si>
  <si>
    <t>8.742.267,08</t>
  </si>
  <si>
    <t>1.962.962,96</t>
  </si>
  <si>
    <t>Desvalorização e Perda de Ativos e Incorporação de Passivos</t>
  </si>
  <si>
    <t>Nota XIV - Tributárias</t>
  </si>
  <si>
    <t>127.022,67</t>
  </si>
  <si>
    <t xml:space="preserve">    Contribuições</t>
  </si>
  <si>
    <t>1.443.857,25</t>
  </si>
  <si>
    <t>Tributárias</t>
  </si>
  <si>
    <t>Nota XV - Custo das Mercadorias e Produtos Vendidos e dos Serviços Prestados</t>
  </si>
  <si>
    <t xml:space="preserve">    Custo das Mercadorias Vendidas</t>
  </si>
  <si>
    <t xml:space="preserve">    Custo dos Produtos Vendidos</t>
  </si>
  <si>
    <t xml:space="preserve">    Custo dos serviços Prestados</t>
  </si>
  <si>
    <t>Custo das Mercadorias e Produtos Vendidos e dos Serviços Prestados</t>
  </si>
  <si>
    <t>Nota XVI - Outras Variações Patrimoniais Diminutivas</t>
  </si>
  <si>
    <t xml:space="preserve">    Premiações</t>
  </si>
  <si>
    <t>2.675,00</t>
  </si>
  <si>
    <t>60.025,00</t>
  </si>
  <si>
    <t xml:space="preserve">    Resultado Negativo de Participações</t>
  </si>
  <si>
    <t xml:space="preserve">    Incentivos</t>
  </si>
  <si>
    <t>16.224,02</t>
  </si>
  <si>
    <t>118.499,79</t>
  </si>
  <si>
    <t xml:space="preserve">    Subvenções Econômicas</t>
  </si>
  <si>
    <t xml:space="preserve">    Participações e Contribuições</t>
  </si>
  <si>
    <t xml:space="preserve">    Constituição de Provisões</t>
  </si>
  <si>
    <t>56.771.940,51</t>
  </si>
  <si>
    <t xml:space="preserve">    Diversas Variações Patrimoniais diminutivas</t>
  </si>
  <si>
    <t>1.688.063,92</t>
  </si>
  <si>
    <t>106.187.908,91</t>
  </si>
  <si>
    <t>Outras Variações Patrimoniais Diminutivas</t>
  </si>
  <si>
    <t>Página 5 de 5</t>
  </si>
  <si>
    <t>DEMONSTRAÇÃO DOS FLUXOS DE CAIXA</t>
  </si>
  <si>
    <t>Municipio: Cacapava do Sul</t>
  </si>
  <si>
    <t>FLUXOS DE CAIXA DAS ATIVIDADES OPERACIONAIS</t>
  </si>
  <si>
    <t>Ingressos</t>
  </si>
  <si>
    <t>248.095.027,99</t>
  </si>
  <si>
    <t>210.497.013,34</t>
  </si>
  <si>
    <t xml:space="preserve">     Receita Tributária</t>
  </si>
  <si>
    <t>14.496.960,08</t>
  </si>
  <si>
    <t xml:space="preserve">     Receita de Contribuições</t>
  </si>
  <si>
    <t>20.215.208,32</t>
  </si>
  <si>
    <t xml:space="preserve">     Receita Patrimonial</t>
  </si>
  <si>
    <t>27.307,69</t>
  </si>
  <si>
    <t>22.260,18</t>
  </si>
  <si>
    <t xml:space="preserve">     Receita Agropecuária</t>
  </si>
  <si>
    <t>91.170,54</t>
  </si>
  <si>
    <t xml:space="preserve">     Receita de Serviços</t>
  </si>
  <si>
    <t xml:space="preserve">     Remuneração das Disponibilidades</t>
  </si>
  <si>
    <t>5.833.892,02</t>
  </si>
  <si>
    <t>1.915.582,16</t>
  </si>
  <si>
    <t xml:space="preserve">     Outras Receitas/Ingressos Operacionais</t>
  </si>
  <si>
    <t>21.133.034,11</t>
  </si>
  <si>
    <t>17.514.678,62</t>
  </si>
  <si>
    <t xml:space="preserve">     Transferências recebidas</t>
  </si>
  <si>
    <t>112.501.767,53</t>
  </si>
  <si>
    <t>104.023.067,00</t>
  </si>
  <si>
    <t xml:space="preserve">     Outros ingressos operacionais</t>
  </si>
  <si>
    <t>66.421.660,68</t>
  </si>
  <si>
    <t>51.787.452,27</t>
  </si>
  <si>
    <t>Desembolsos</t>
  </si>
  <si>
    <t>237.586.919,45</t>
  </si>
  <si>
    <t>196.139.476,77</t>
  </si>
  <si>
    <t xml:space="preserve">     Pessoal e demais despesas</t>
  </si>
  <si>
    <t>103.145.123,70</t>
  </si>
  <si>
    <t>85.818.188,03</t>
  </si>
  <si>
    <t xml:space="preserve">     Juros e encargos da dívida</t>
  </si>
  <si>
    <t xml:space="preserve">     Transferências concedidas</t>
  </si>
  <si>
    <t>40.517.996,69</t>
  </si>
  <si>
    <t>33.727.228,03</t>
  </si>
  <si>
    <t xml:space="preserve">     Outros desembolsos operacionais</t>
  </si>
  <si>
    <t>93.913.638,34</t>
  </si>
  <si>
    <t>76.527.111,27</t>
  </si>
  <si>
    <t>Fluxo de caixa líquido das atividades operacionais (I)</t>
  </si>
  <si>
    <t>10.508.108,54</t>
  </si>
  <si>
    <t>14.357.536,57</t>
  </si>
  <si>
    <t>FLUXOS DE CAIXA DAS ATIVIDADES DE INVESTIMENTO</t>
  </si>
  <si>
    <t>23.157,09</t>
  </si>
  <si>
    <t xml:space="preserve">     Amortização de empréstimos e financiamentos concedidos</t>
  </si>
  <si>
    <t>8.680.450,93</t>
  </si>
  <si>
    <t>2.879.160,57</t>
  </si>
  <si>
    <t xml:space="preserve">     Aquisição de ativo não circulante</t>
  </si>
  <si>
    <t>7.655.506,44</t>
  </si>
  <si>
    <t>2.179.347,42</t>
  </si>
  <si>
    <t xml:space="preserve">     Outros desembolsos de investimentos</t>
  </si>
  <si>
    <t>1.024.944,49</t>
  </si>
  <si>
    <t>699.813,15</t>
  </si>
  <si>
    <t>Fluxo de caixa líquido das atividades de investimento (II)</t>
  </si>
  <si>
    <t>(8.677.033,22)</t>
  </si>
  <si>
    <t>(2.856.003,48)</t>
  </si>
  <si>
    <t>FLUXOS DE CAIXA DAS ATIVIDADES DE FINANCIAMENTO</t>
  </si>
  <si>
    <t xml:space="preserve">     Operações de crédito</t>
  </si>
  <si>
    <t>322.295,54</t>
  </si>
  <si>
    <t xml:space="preserve">     Outros desembolsos de financiamentos</t>
  </si>
  <si>
    <t>Fluxo de caixa líquido das atividades de financiamento (III)</t>
  </si>
  <si>
    <t>4.950.462,54</t>
  </si>
  <si>
    <t>(322.295,54)</t>
  </si>
  <si>
    <t>GERAÇÃO LÍQUIDA DE CAIXA E EQUIVALENTE DE CAIXA (I + II + III)</t>
  </si>
  <si>
    <t>6.781.537,86</t>
  </si>
  <si>
    <t>11.179.237,55</t>
  </si>
  <si>
    <t xml:space="preserve">     Caixa e Equivalente de caixa inicial</t>
  </si>
  <si>
    <t xml:space="preserve">     Caixa e Equivalente de caixa final</t>
  </si>
  <si>
    <t>FONTE: GOVBR - Execução Orçamentária e Contabilidade Pública, 30/Jan/2023, 14h e 46m.</t>
  </si>
  <si>
    <t>QUADRO DE TRANSFERÊNCIAS RECEBIDAS E CONCEDIDAS</t>
  </si>
  <si>
    <t>TRANSFERÊNCIAS CORRENTES RECEBIDAS</t>
  </si>
  <si>
    <t xml:space="preserve">     Intergovernamentais</t>
  </si>
  <si>
    <t>78.835.685,42</t>
  </si>
  <si>
    <t>72.295.521,54</t>
  </si>
  <si>
    <t xml:space="preserve">          da União</t>
  </si>
  <si>
    <t>43.531.649,96</t>
  </si>
  <si>
    <t>35.596.684,67</t>
  </si>
  <si>
    <t xml:space="preserve">          de Estados e Distrito Federal</t>
  </si>
  <si>
    <t>35.267.001,66</t>
  </si>
  <si>
    <t>36.665.185,03</t>
  </si>
  <si>
    <t xml:space="preserve">          de Municípios</t>
  </si>
  <si>
    <t>37.033,80</t>
  </si>
  <si>
    <t>33.651,84</t>
  </si>
  <si>
    <t xml:space="preserve">     Intragovernamentais</t>
  </si>
  <si>
    <t>5.478.461,20</t>
  </si>
  <si>
    <t xml:space="preserve">     Outras transferências correntes recebidas</t>
  </si>
  <si>
    <t>28.187.620,91</t>
  </si>
  <si>
    <t>26.883.486,73</t>
  </si>
  <si>
    <t>Total das transferências recebidas</t>
  </si>
  <si>
    <t>TRANSFERÊNCIAS CONCEDIDAS</t>
  </si>
  <si>
    <t>303.449,21</t>
  </si>
  <si>
    <t>234.850,19</t>
  </si>
  <si>
    <t xml:space="preserve">          a União</t>
  </si>
  <si>
    <t>58.129,47</t>
  </si>
  <si>
    <t xml:space="preserve">          a Estados e Distrito Federal</t>
  </si>
  <si>
    <t>178.255,52</t>
  </si>
  <si>
    <t>69.276,71</t>
  </si>
  <si>
    <t xml:space="preserve">          a Consórcios Públicos</t>
  </si>
  <si>
    <t>125.193,69</t>
  </si>
  <si>
    <t>107.444,01</t>
  </si>
  <si>
    <t>36.104.001,98</t>
  </si>
  <si>
    <t>32.248.772,65</t>
  </si>
  <si>
    <t xml:space="preserve">     Outras transferências concedidas</t>
  </si>
  <si>
    <t>4.110.545,50</t>
  </si>
  <si>
    <t>1.243.605,19</t>
  </si>
  <si>
    <t>Total das transferências concedidas</t>
  </si>
  <si>
    <t>QUADRO DE DESEMBOLSOS DE PESSOAL E DEMAIS DESPESAS POR FUNÇÃO</t>
  </si>
  <si>
    <t xml:space="preserve">     Legislativa</t>
  </si>
  <si>
    <t>3.882.103,11</t>
  </si>
  <si>
    <t>3.275.108,33</t>
  </si>
  <si>
    <t xml:space="preserve">     Essencial à Justica</t>
  </si>
  <si>
    <t>2.036,33</t>
  </si>
  <si>
    <t xml:space="preserve">     Administração</t>
  </si>
  <si>
    <t>14.047.638,82</t>
  </si>
  <si>
    <t>12.586.204,99</t>
  </si>
  <si>
    <t xml:space="preserve">     Segurança Pública</t>
  </si>
  <si>
    <t>58.728,70</t>
  </si>
  <si>
    <t>86.290,94</t>
  </si>
  <si>
    <t xml:space="preserve">     Assistência Social</t>
  </si>
  <si>
    <t>918.751,82</t>
  </si>
  <si>
    <t>2.479.533,44</t>
  </si>
  <si>
    <t xml:space="preserve">     Previdência Social</t>
  </si>
  <si>
    <t>25.476.822,31</t>
  </si>
  <si>
    <t>22.344.659,36</t>
  </si>
  <si>
    <t xml:space="preserve">     Saúde</t>
  </si>
  <si>
    <t>19.867.760,11</t>
  </si>
  <si>
    <t>20.102.407,87</t>
  </si>
  <si>
    <t xml:space="preserve">     Trabalho</t>
  </si>
  <si>
    <t>9.850,00</t>
  </si>
  <si>
    <t xml:space="preserve">     Educação</t>
  </si>
  <si>
    <t>29.866.951,99</t>
  </si>
  <si>
    <t>18.769.590,35</t>
  </si>
  <si>
    <t xml:space="preserve">     Cultura</t>
  </si>
  <si>
    <t>240.367,31</t>
  </si>
  <si>
    <t>252.962,48</t>
  </si>
  <si>
    <t xml:space="preserve">     Direitos da Cidadania</t>
  </si>
  <si>
    <t>1.796,84</t>
  </si>
  <si>
    <t>1.937,62</t>
  </si>
  <si>
    <t xml:space="preserve">     Urbanismo</t>
  </si>
  <si>
    <t>2.699.507,74</t>
  </si>
  <si>
    <t>3.668.791,06</t>
  </si>
  <si>
    <t xml:space="preserve">     Habitação</t>
  </si>
  <si>
    <t>568,55</t>
  </si>
  <si>
    <t xml:space="preserve">     Saneamento</t>
  </si>
  <si>
    <t>1.866.616,96</t>
  </si>
  <si>
    <t>55.207,76</t>
  </si>
  <si>
    <t xml:space="preserve">     Gestão Ambiental</t>
  </si>
  <si>
    <t>322.090,73</t>
  </si>
  <si>
    <t>55.134,81</t>
  </si>
  <si>
    <t xml:space="preserve">     Agricultura</t>
  </si>
  <si>
    <t>207.338,91</t>
  </si>
  <si>
    <t>82.381,94</t>
  </si>
  <si>
    <t xml:space="preserve">     Indústria</t>
  </si>
  <si>
    <t>1.950,00</t>
  </si>
  <si>
    <t xml:space="preserve">     Comércio e Serviços</t>
  </si>
  <si>
    <t>34.736,64</t>
  </si>
  <si>
    <t>68.539,44</t>
  </si>
  <si>
    <t xml:space="preserve">     Comunicações</t>
  </si>
  <si>
    <t>14.985,30</t>
  </si>
  <si>
    <t>26.840,57</t>
  </si>
  <si>
    <t xml:space="preserve">     Transporte</t>
  </si>
  <si>
    <t>852.697,72</t>
  </si>
  <si>
    <t>761.452,76</t>
  </si>
  <si>
    <t xml:space="preserve">     Desporto e Lazer</t>
  </si>
  <si>
    <t>121.284,98</t>
  </si>
  <si>
    <t>68.209,62</t>
  </si>
  <si>
    <t xml:space="preserve">     Encargos Especiais</t>
  </si>
  <si>
    <t>2.662.425,16</t>
  </si>
  <si>
    <t>1.121.048,36</t>
  </si>
  <si>
    <t>Total dos Desembolsos de Pessoal e Demais Despesas por Função</t>
  </si>
  <si>
    <t>QUADRO DE JUROS E ENCARGOS DA DÍVIDA</t>
  </si>
  <si>
    <t xml:space="preserve">     Outros Encargos da Dívida</t>
  </si>
  <si>
    <t>Total dos Juros e Encargos da Dívida</t>
  </si>
  <si>
    <t>Nota: A Demonstração dos Fluxos de Caixa é elaborada pelo método direto, isto é, evidencia somente as movimentações ocorridas no caixa e seus equivalentes (bancos).
Os valores apresentados consideram a movimentação das contas Intra OFSS.</t>
  </si>
  <si>
    <t>Prefeitura Municipal de caçapava do Sul/RS</t>
  </si>
  <si>
    <t>CNPJ: 88.142.302/0001-45</t>
  </si>
  <si>
    <t>Fone: (55) 3281-1351</t>
  </si>
  <si>
    <t>1. RaPP</t>
  </si>
  <si>
    <t>2. RaPÑP</t>
  </si>
  <si>
    <t>4 = 3 - (1 + 2)</t>
  </si>
  <si>
    <t>F.R.:</t>
  </si>
  <si>
    <t>Ex. Anterior</t>
  </si>
  <si>
    <t>Ex. Atual</t>
  </si>
  <si>
    <t>3. Disponibilidade</t>
  </si>
  <si>
    <t>Saldo:</t>
  </si>
  <si>
    <t>Totais</t>
  </si>
  <si>
    <t>Fonte: PAD - SIAPC - TCE/RS - DEZ/2022</t>
  </si>
  <si>
    <t xml:space="preserve">                        GIOVANI AMESTOY DA SILVA                 IHOKO NAKASHIMA MOTA                    ARLEI LOPES SOUZA                            </t>
  </si>
  <si>
    <t xml:space="preserve">                           PREFEITO MUNICIPAL             SECRETARIA DE MUNICIPIO DA FAZENDA               610.320.420-87                             </t>
  </si>
  <si>
    <t xml:space="preserve">                           CPF: 009.854.830-16                    CPF: 390.226.680-53                                   CONTADOR: RS-068452/O-6</t>
  </si>
  <si>
    <t xml:space="preserve">     __________________________________     __________________________________     ________________________                   </t>
  </si>
  <si>
    <t>Prefeitura</t>
  </si>
  <si>
    <t>FAPS/RPPS</t>
  </si>
  <si>
    <t>FASM</t>
  </si>
  <si>
    <t>SUPERÁVITS OU DÉFICITS</t>
  </si>
  <si>
    <t>Totais:</t>
  </si>
  <si>
    <t xml:space="preserve"> DO EXERCÍCIO</t>
  </si>
  <si>
    <t>DE EXERCÍCIOS ANTERIORES</t>
  </si>
  <si>
    <t>AJUSTES</t>
  </si>
  <si>
    <t xml:space="preserve"> 2.3.7.1.1.01</t>
  </si>
  <si>
    <t>D</t>
  </si>
  <si>
    <t xml:space="preserve"> 2.3.7.1.1.02</t>
  </si>
  <si>
    <t xml:space="preserve"> 2.3.7.1.1.03</t>
  </si>
  <si>
    <t xml:space="preserve"> 2.3.7.1.2.01</t>
  </si>
  <si>
    <t xml:space="preserve"> 2.3.7.1.2.02</t>
  </si>
  <si>
    <t xml:space="preserve"> 2.3.7.1.2.03</t>
  </si>
  <si>
    <t xml:space="preserve"> 2.3.7.1.3.01</t>
  </si>
  <si>
    <t>C</t>
  </si>
  <si>
    <t xml:space="preserve"> 2.3.7.1.3.02</t>
  </si>
  <si>
    <t xml:space="preserve"> 2.3.7.1.4.01</t>
  </si>
  <si>
    <t xml:space="preserve"> 2.3.7.1.4.02</t>
  </si>
  <si>
    <t xml:space="preserve"> 2.3.7.1.5.01</t>
  </si>
  <si>
    <t xml:space="preserve"> 2.3.7.1.5.02</t>
  </si>
  <si>
    <t>RESULTADOS ACUMULADOS</t>
  </si>
  <si>
    <t>Fonte: SIAFIC - Exercício Encerrado em 31 de dezembro de 2022.</t>
  </si>
  <si>
    <t>DESCRIÇÃO:</t>
  </si>
  <si>
    <t>Prefitura</t>
  </si>
  <si>
    <t>TOTAIS:</t>
  </si>
  <si>
    <t>RP NÃO PROCESSADOS - EXERCÍCIOS ANTERIORES</t>
  </si>
  <si>
    <t>SUPERÁVITS OU DÉFICITS DO EXERCÍCIO</t>
  </si>
  <si>
    <t>RP NÃO PROCESSADOS - INSCRIÇÃO NO EXERCÍCIO</t>
  </si>
  <si>
    <t>SUPERÁVITS OU DÉFICITS DE EXERCÍCIOS ANTERIORES</t>
  </si>
  <si>
    <t>RP PROCESSADOS - EXERCÍCIOS ANTERIORES</t>
  </si>
  <si>
    <t>AJUSTES DE EXERCÍCIOS ANTERIORES</t>
  </si>
  <si>
    <t>RP PROCESSADOS - INSCRIÇÃO NO EXERCÍCIO</t>
  </si>
  <si>
    <r>
      <rPr>
        <b/>
        <sz val="8"/>
        <color theme="1"/>
        <rFont val="Calibri"/>
        <family val="2"/>
        <scheme val="minor"/>
      </rPr>
      <t>2.</t>
    </r>
    <r>
      <rPr>
        <sz val="8"/>
        <color theme="1"/>
        <rFont val="Calibri"/>
        <family val="2"/>
        <scheme val="minor"/>
      </rPr>
      <t>Nota Explicativa:</t>
    </r>
  </si>
  <si>
    <t>2.Nota Explicativa do Balanço Encerrado em 31 de Dezembro de 2022.</t>
  </si>
  <si>
    <t>Resumo dos Resultados, exceto Câmara:</t>
  </si>
  <si>
    <t>Relatórios dos Empenhos da Natureza da Despesa: 4.6.91.71.99.02 Amortização de Dívida com o FASM</t>
  </si>
  <si>
    <t>Apurado em 31/12/2022</t>
  </si>
  <si>
    <t>Valores em Empenhos do FASM cancelados:</t>
  </si>
  <si>
    <t>Órgãos/Asnos:</t>
  </si>
  <si>
    <t>GAPRE</t>
  </si>
  <si>
    <t>SGM</t>
  </si>
  <si>
    <t>SMPMA</t>
  </si>
  <si>
    <t>SMA</t>
  </si>
  <si>
    <t>SMF</t>
  </si>
  <si>
    <t>SECULTUR</t>
  </si>
  <si>
    <t>SMTSUI</t>
  </si>
  <si>
    <t>SEDUC</t>
  </si>
  <si>
    <t>SMS</t>
  </si>
  <si>
    <t>SMAS</t>
  </si>
  <si>
    <t>SEAGROPIC</t>
  </si>
  <si>
    <t>Totais Por UG's:</t>
  </si>
  <si>
    <t>TOTAIS POR UG's:</t>
  </si>
  <si>
    <r>
      <t>Anexo do Balanço Patrimonial - Disponiblilidades por Fonte de Recurso</t>
    </r>
    <r>
      <rPr>
        <b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-  encerrado em 31 de dezembro de 2022.</t>
    </r>
  </si>
  <si>
    <t>Neste Demonstrativos constam todas as obrigações com empenhos do dia 31 de dez/22, exceto as disponibilidades</t>
  </si>
  <si>
    <t>que não constam das Fonte de Recursos 50 FAPS e 8050 Extra Orçamentário da UG''s 0002 do FAPS/RPPS.</t>
  </si>
  <si>
    <r>
      <rPr>
        <b/>
        <sz val="8"/>
        <color rgb="FF000000"/>
        <rFont val="Arial"/>
        <family val="2"/>
      </rPr>
      <t>Obs</t>
    </r>
    <r>
      <rPr>
        <sz val="8"/>
        <color rgb="FF000000"/>
        <rFont val="Arial"/>
        <family val="2"/>
      </rPr>
      <t>: Valores conferidos com o Diário de Bancos por Fonte de Recursos do dia 31 de dezembro de 2022.</t>
    </r>
  </si>
  <si>
    <t>Nível</t>
  </si>
  <si>
    <t>Cód.</t>
  </si>
  <si>
    <t>I: AV %</t>
  </si>
  <si>
    <t>III: AV %</t>
  </si>
  <si>
    <t xml:space="preserve"> 1.1.2.5.1.01.05</t>
  </si>
  <si>
    <t>DÍVIDA ATIVA DO IPTU</t>
  </si>
  <si>
    <t xml:space="preserve"> 1.1.2.5.1.01.07</t>
  </si>
  <si>
    <t>DÍVIDA ATIVA DO ISS</t>
  </si>
  <si>
    <t xml:space="preserve"> 1.1.2.5.1.02.01</t>
  </si>
  <si>
    <t>DÍVIDA ATIVA DAS TAXAS PELO EXERCÍCIO DO PODER DE POLÍCIA</t>
  </si>
  <si>
    <t xml:space="preserve"> 1.1.2.5.1.02.02</t>
  </si>
  <si>
    <t>DÍVIDA ATIVA DAS TAXAS PELA PRESTAÇÃO DE SERVIÇOS</t>
  </si>
  <si>
    <t xml:space="preserve"> 1.1.2.5.1.03.01</t>
  </si>
  <si>
    <t>DÍVIDA ATIVA DAS CONTRIBUIÇÕES DE MELHORIA</t>
  </si>
  <si>
    <t xml:space="preserve"> 1.1.2.6.0.00</t>
  </si>
  <si>
    <t>DÍVIDA ATIVA NÃO TRIBUTÁRIA</t>
  </si>
  <si>
    <t>Total dos Créditos Tributários e Não Tributários  a Curto Prazo</t>
  </si>
  <si>
    <t>II: AV %</t>
  </si>
  <si>
    <t xml:space="preserve"> 1.2.1.1.1.04.01.05</t>
  </si>
  <si>
    <t xml:space="preserve"> 1.2.1.1.1.04.01.07</t>
  </si>
  <si>
    <t xml:space="preserve"> 1.2.1.1.1.04.01.09.01</t>
  </si>
  <si>
    <t xml:space="preserve"> 1.2.1.1.1.04.01.09.02</t>
  </si>
  <si>
    <t xml:space="preserve"> 1.2.1.1.1.04.01.10</t>
  </si>
  <si>
    <t xml:space="preserve"> 1.2.1.1.1.05</t>
  </si>
  <si>
    <t>Total dos Créditos Tributários e Não Tributários  a Longo Prazo</t>
  </si>
  <si>
    <t>III = I + II</t>
  </si>
  <si>
    <t>Descriçao = Saldos em 31 de Dezembro de 2022 - Valores a CP R$</t>
  </si>
  <si>
    <t>I: AH %</t>
  </si>
  <si>
    <t>Descriçao = Saldos em 31 de Dezembro de 2022 - Valores a LP R$</t>
  </si>
  <si>
    <t>Saldos a CP e a LP:</t>
  </si>
  <si>
    <r>
      <t xml:space="preserve">Variação dos Saldos dos Créditos inscritos em Dívida Ativa a Receber teve uma variação a Curto e a Longo Prazo de  </t>
    </r>
    <r>
      <rPr>
        <b/>
        <sz val="8"/>
        <color theme="1"/>
        <rFont val="Calibri"/>
        <family val="2"/>
        <scheme val="minor"/>
      </rPr>
      <t>I:</t>
    </r>
    <r>
      <rPr>
        <sz val="8"/>
        <color theme="1"/>
        <rFont val="Calibri"/>
        <family val="2"/>
        <scheme val="minor"/>
      </rPr>
      <t xml:space="preserve"> AH %</t>
    </r>
  </si>
  <si>
    <t>CNPJ:</t>
  </si>
  <si>
    <t>88.142.302/0001-45</t>
  </si>
  <si>
    <t>Fone: (55) 3281-1351 - Rua XV de Novembro, 386, Sala 201</t>
  </si>
  <si>
    <t>*Item 40 letra "C" da NBC TSP 17.</t>
  </si>
  <si>
    <t>*BALANÇO PATRIMONIAL Consolidado</t>
  </si>
  <si>
    <t>AV%</t>
  </si>
  <si>
    <t>AH%</t>
  </si>
  <si>
    <t>Encerrado em 31/Dez/2022.</t>
  </si>
  <si>
    <t>ATIVO (Sem valores intras)</t>
  </si>
  <si>
    <t>PASSIVO (Sem valores intras)</t>
  </si>
  <si>
    <t>1.0.0.0.0</t>
  </si>
  <si>
    <t>2.0.0.0.0</t>
  </si>
  <si>
    <t>1.1.1.1.1</t>
  </si>
  <si>
    <t>Caixa e Equivalente de Caixa</t>
  </si>
  <si>
    <t>2.1.1.1.1</t>
  </si>
  <si>
    <t>Pessoal a Pagar</t>
  </si>
  <si>
    <t>1.1.1.3.1</t>
  </si>
  <si>
    <t>Depósitos Restituíveis Consolidado</t>
  </si>
  <si>
    <t>2.1.1.2.1</t>
  </si>
  <si>
    <t>Benefícios Previdec. a Pagar</t>
  </si>
  <si>
    <t>1.1.2.1.1</t>
  </si>
  <si>
    <t>Créditos Tributários a Receber</t>
  </si>
  <si>
    <t>2.1.1.3.1</t>
  </si>
  <si>
    <t>Benefícios Assistenc. a Pagar</t>
  </si>
  <si>
    <t>1.1.2.3.3</t>
  </si>
  <si>
    <t>Créditos de Transfer. Inter OFSS</t>
  </si>
  <si>
    <t>2.1.1.4.1</t>
  </si>
  <si>
    <t>Encargos Sociais a Pagar</t>
  </si>
  <si>
    <t>1.1.2.3.4</t>
  </si>
  <si>
    <t>2.1.1.4.3</t>
  </si>
  <si>
    <t>Encargos Sociais a Pagar - Inter</t>
  </si>
  <si>
    <t>1.1.2.3.5</t>
  </si>
  <si>
    <t>2.1.1.4.4</t>
  </si>
  <si>
    <t>1.1.2.4.1</t>
  </si>
  <si>
    <t>Empréstimos e Financiamentos</t>
  </si>
  <si>
    <t>2.1.1.4.5</t>
  </si>
  <si>
    <t>1.1.2.5.1</t>
  </si>
  <si>
    <t>Dívida Ativa Tributária</t>
  </si>
  <si>
    <t>2.1.3.1.1</t>
  </si>
  <si>
    <t>Fornecedores e Contas a Pagar</t>
  </si>
  <si>
    <t>1.1.2.6.1</t>
  </si>
  <si>
    <t>Dívida Ativa Não Tributária</t>
  </si>
  <si>
    <t>2.1.4.1.3</t>
  </si>
  <si>
    <t>Obrigações Fiscais a CP - Inter</t>
  </si>
  <si>
    <t>1.1.2.9.1</t>
  </si>
  <si>
    <t>(-) Ajuste de Perdas de Créditos a CP</t>
  </si>
  <si>
    <t>2.1.5.3.1</t>
  </si>
  <si>
    <t>Transferências Discricionárias</t>
  </si>
  <si>
    <t>1.1.3.1.1</t>
  </si>
  <si>
    <t>Adiantamentos Concedidos</t>
  </si>
  <si>
    <t>2.1.8.1.1</t>
  </si>
  <si>
    <t>Adiantamentos de Clientes</t>
  </si>
  <si>
    <t>1.1.3.3.1</t>
  </si>
  <si>
    <t>Créditos por Descentralização</t>
  </si>
  <si>
    <t>2.1.8.8.1</t>
  </si>
  <si>
    <t>Valores Restituíveis</t>
  </si>
  <si>
    <t>1.1.3.4.1</t>
  </si>
  <si>
    <t>Créditos por Danos ao Patrimônio</t>
  </si>
  <si>
    <t>2.1.8.8.3</t>
  </si>
  <si>
    <t>Valores Restituíveis Inter</t>
  </si>
  <si>
    <t>1.1.3.5.1</t>
  </si>
  <si>
    <t>2.1.8.9.1</t>
  </si>
  <si>
    <t>Outras Obrigações a CP</t>
  </si>
  <si>
    <t>1.1.3.6.1</t>
  </si>
  <si>
    <t>Créditos Previdenciários a Receber a CP</t>
  </si>
  <si>
    <t>1.1.3.8.1</t>
  </si>
  <si>
    <t>Outros Créditos a Receber a CP</t>
  </si>
  <si>
    <t>1.1.3.9.1</t>
  </si>
  <si>
    <t>1.1.4.1.1</t>
  </si>
  <si>
    <t>Títulos e Valores Mobliários (RPPS)</t>
  </si>
  <si>
    <t>1.1.4.4.1</t>
  </si>
  <si>
    <t>Investim. Aplicaçoes Temp. a CP (RPPS)</t>
  </si>
  <si>
    <t>1.1.5.6.1</t>
  </si>
  <si>
    <t>Almoxarifado (Estoques)</t>
  </si>
  <si>
    <t>1.1.5.8.1</t>
  </si>
  <si>
    <t>Outros Estoques</t>
  </si>
  <si>
    <t>1.1.9.1.1</t>
  </si>
  <si>
    <t>Prêmios e seguros a Apropriar</t>
  </si>
  <si>
    <t>1.1.9.3.1</t>
  </si>
  <si>
    <t>Assinaturas e Anuidades a Apropriar</t>
  </si>
  <si>
    <t>1.1.9.8.1</t>
  </si>
  <si>
    <t>Demais VPD a Apropriar</t>
  </si>
  <si>
    <t>1.2.1.1.1</t>
  </si>
  <si>
    <t>Créditos a Longo Prazo (Divida Ativa)</t>
  </si>
  <si>
    <t>2.2.1.1.1</t>
  </si>
  <si>
    <t>Pessoal a Pagar (Precatórios)</t>
  </si>
  <si>
    <t>1.2.1.2.1</t>
  </si>
  <si>
    <t>Demais Créditos a Longo Prazo</t>
  </si>
  <si>
    <t>2.2.2.1.1</t>
  </si>
  <si>
    <t>Empréstimos a LP - Op. Interna</t>
  </si>
  <si>
    <t>1.2.1.3.1</t>
  </si>
  <si>
    <t>Investim. Aplicaçoes Temp. a LP</t>
  </si>
  <si>
    <t>2.2.3.1.1</t>
  </si>
  <si>
    <t>1.2.2.1.1</t>
  </si>
  <si>
    <t>Participações Permanentes</t>
  </si>
  <si>
    <t>2.2.7.1.1</t>
  </si>
  <si>
    <t>Provisão p/ Riscos Trabalhistas</t>
  </si>
  <si>
    <t>1.2.2.7.1</t>
  </si>
  <si>
    <t>Demais Investim. Permanentes</t>
  </si>
  <si>
    <t>2.2.7.2.1</t>
  </si>
  <si>
    <t>Provisão Matemática Previdec.</t>
  </si>
  <si>
    <t>1.2.3.1.1</t>
  </si>
  <si>
    <t>Bens Móveis</t>
  </si>
  <si>
    <t>2.2.7.3.1</t>
  </si>
  <si>
    <t>Provisão p/ Riscos Fiscais a LP</t>
  </si>
  <si>
    <t>1.2.3.2.1</t>
  </si>
  <si>
    <t>Bens Imóveis</t>
  </si>
  <si>
    <t>2.2.9.1.1</t>
  </si>
  <si>
    <t>Variação Patrim. Aum. Diferida</t>
  </si>
  <si>
    <t>1.2.3.8.1</t>
  </si>
  <si>
    <t>(-) Depreciação, Exaustão e Amortiz.</t>
  </si>
  <si>
    <t>2.2.9.2.1</t>
  </si>
  <si>
    <t>(-) Custo Diferido</t>
  </si>
  <si>
    <t>1.2.4.1.1</t>
  </si>
  <si>
    <t>Softwares</t>
  </si>
  <si>
    <t>1.2.4.8.1</t>
  </si>
  <si>
    <t>(-) Amortização Acumulada</t>
  </si>
  <si>
    <t>2.3.0.0.0</t>
  </si>
  <si>
    <t>PATRIMÔNIO LIQUIDO</t>
  </si>
  <si>
    <t>Passivo a Descoberto</t>
  </si>
  <si>
    <t>Resultado Deficitário do Exerc.</t>
  </si>
  <si>
    <t>Ativo Total:</t>
  </si>
  <si>
    <t>Passivo Total:</t>
  </si>
  <si>
    <t>1.Nota Explicativa: O resultado do exercício foi alterado p/ deficitário devido a contabilização de Provisão Matemática Previdênciária</t>
  </si>
  <si>
    <t>excluindo o acréscimo, o resultado seria positivo em R$</t>
  </si>
  <si>
    <t>2. Nota Explicativa: Nos valores dos bens móveis foi apurado 4 veículos que não foram dados baixa por sinistro e por leilão realizado e em relação aos Bens Imóveis foi detectado falta de registro de terrenos no Patrimônio o que resultou da não atualização dos valores do</t>
  </si>
  <si>
    <t>3. Nota Explicativa: Foi realizado ajuste de perdas de Dívida Ativa, onde foi  apurado o valor pelo percentual médio que representou as baixas por prescrição e cancelamentos em relação aos saldos médios das incrições no final de cada ano no período de 2017 a 2022.</t>
  </si>
  <si>
    <t>Nivel:</t>
  </si>
  <si>
    <t>SALDO DAS OPERAÇÕES INTRAS</t>
  </si>
  <si>
    <t>1.1.1.3.2</t>
  </si>
  <si>
    <t>Valores Restituíveis Intra</t>
  </si>
  <si>
    <t>2.1.1.4.2</t>
  </si>
  <si>
    <t>Encargos Sociais a Pagar - Intra</t>
  </si>
  <si>
    <t>1.1.2.1.2</t>
  </si>
  <si>
    <t>Créditos a Receber Intra</t>
  </si>
  <si>
    <t>2.1.8.8.2</t>
  </si>
  <si>
    <t>1.1.2.4.2</t>
  </si>
  <si>
    <t>Empréstimos e Financiam. Intra</t>
  </si>
  <si>
    <t>2.1.8.9.2</t>
  </si>
  <si>
    <t>Outras Obrigações a CP - Intra</t>
  </si>
  <si>
    <t>1.1.2.6.2</t>
  </si>
  <si>
    <t>Dívida Ativa Não Tributária Intra</t>
  </si>
  <si>
    <t>1.1.3.6.2</t>
  </si>
  <si>
    <t>Créditos Previdenciários a CP - Intra</t>
  </si>
  <si>
    <t>1.1.3.8.2</t>
  </si>
  <si>
    <t>Outros Créditos a Receber a CP - Intra</t>
  </si>
  <si>
    <t>1.2.1.1.2</t>
  </si>
  <si>
    <t>Créditos a Longo Prazo - Intra</t>
  </si>
  <si>
    <t>2.2.1.4.2</t>
  </si>
  <si>
    <t>TOTAL ATIVO DAS OPERAÇÕES INTRAS</t>
  </si>
  <si>
    <t>TOTAL PASSIVO DAS OPERAÇÕES INTRAS</t>
  </si>
  <si>
    <t>4. Nota Explicativa: Foi cancelados Empenhos da Natureza: 4.6.91.71.99.02 Amortização de Dívida c/ o FASM em R$ 5.111.466,11 de</t>
  </si>
  <si>
    <t>Diferenças apuradas:</t>
  </si>
  <si>
    <t>Recursos do RPPS junto.</t>
  </si>
  <si>
    <t>5.Nota Explicativa a conta 1.1.1.3.1 teve seu saldo aumentado em R$ 1.419.034,09 neste balanço, este valor saiu da conta intra 1.1.1.3.2, e no exercício de 2023 este valor deverá sair desta conta por não se referir a deposito intra.</t>
  </si>
  <si>
    <t xml:space="preserve"> Atos Potenciais ( A EXECUTAR)</t>
  </si>
  <si>
    <t>Ressarcimento PASEP  s/ Op. Intra</t>
  </si>
  <si>
    <t>8.1.1 - ATIVOS TOTAIS:</t>
  </si>
  <si>
    <t>Atos Potenciais  ( A EXECUTAR)</t>
  </si>
  <si>
    <t>Convênios a Liberar</t>
  </si>
  <si>
    <t>Contratos de Seguros</t>
  </si>
  <si>
    <t>Convênios a Comprovar</t>
  </si>
  <si>
    <t>Contratos de Aluguéis</t>
  </si>
  <si>
    <t>Contratos de Serviços - A Executar</t>
  </si>
  <si>
    <t>Contratos de Fornecimento de Bens</t>
  </si>
  <si>
    <t>Contrato de Empréstimos e Financimentos</t>
  </si>
  <si>
    <t>Contrato de Gestão</t>
  </si>
  <si>
    <t>Outras Obrigações Contratuais</t>
  </si>
  <si>
    <t>Execução de Contratos de Rateio</t>
  </si>
  <si>
    <t>Sentenças Judiciais</t>
  </si>
  <si>
    <t>8.1.2 - PASSIVOS TOTAIS:</t>
  </si>
  <si>
    <t>6.3.1.1.</t>
  </si>
  <si>
    <t>RP Não Processado a Liquidar</t>
  </si>
  <si>
    <t>5.3.1.2</t>
  </si>
  <si>
    <t>RP Não Processados - Exercícios Anteriores</t>
  </si>
  <si>
    <t>6.3.1.2.</t>
  </si>
  <si>
    <t>RP Não Processado em Liquidação</t>
  </si>
  <si>
    <t>5.3.1.7</t>
  </si>
  <si>
    <t>RP Não Processados - Inscritos no Exercício</t>
  </si>
  <si>
    <t>6.3.1.7.1</t>
  </si>
  <si>
    <t>RP Ñ Process a Liquidar do Exerc</t>
  </si>
  <si>
    <t>5.3.2.1</t>
  </si>
  <si>
    <t>RP Processados - Inscritos no Exercício</t>
  </si>
  <si>
    <t>6.3.1.7.2</t>
  </si>
  <si>
    <t>RP Ñ Proc. em Liquidaç. do Exerc.</t>
  </si>
  <si>
    <t>5.3.2.2</t>
  </si>
  <si>
    <t>RP Processados - Exercícios Anteriores</t>
  </si>
  <si>
    <t>Total das Obrigações c/ Empenho:</t>
  </si>
  <si>
    <t>6.3.2.1</t>
  </si>
  <si>
    <t>RP Process. A Pagar</t>
  </si>
  <si>
    <t>Aumento de Obrigações</t>
  </si>
  <si>
    <t>6.3.2.2</t>
  </si>
  <si>
    <t>RP Process. Inscrito no Exercício</t>
  </si>
  <si>
    <t>Disponibilidade em Caixa:</t>
  </si>
  <si>
    <t>Total: Obrigações c/ Empenho</t>
  </si>
  <si>
    <t>Calor sem Cobertura</t>
  </si>
  <si>
    <t>Analise:</t>
  </si>
  <si>
    <t>Descrições:</t>
  </si>
  <si>
    <t>AC - PC =</t>
  </si>
  <si>
    <t>RP Process a Pagar - PC =</t>
  </si>
  <si>
    <t>Conclusão no Passivo Circulante não consta as Obrigações IntraOrçamentárias</t>
  </si>
  <si>
    <t>( - ) Aplicações do RPPS</t>
  </si>
  <si>
    <t>Resultado:</t>
  </si>
  <si>
    <t xml:space="preserve"> imobilizado em relação ao valor constante no Setor de Patrimônio, que será feito em 2023, conforme comunicação da SMS ao Setor de Patrimônio no Relatorio do Inventáio dos veículos e máquinas rodoviárias.</t>
  </si>
  <si>
    <t>**Nível:</t>
  </si>
  <si>
    <t>** Nível do PCASP da STN.</t>
  </si>
  <si>
    <t xml:space="preserve">Nos valores apurados para  o SIAPC do TCE/RS os valores das obrigações com empenho constam todos de </t>
  </si>
  <si>
    <t>acordo com o nível 5 e 6 do Plano de Contas.</t>
  </si>
  <si>
    <t>Caixa e Equivalentes - PC =</t>
  </si>
  <si>
    <t>Credor: 1541 FAPS</t>
  </si>
  <si>
    <t>Credor: 1422 FASM</t>
  </si>
  <si>
    <t>Fonte: Empenhos por Credor</t>
  </si>
  <si>
    <t>FIAT DUCATO</t>
  </si>
  <si>
    <t>FIAT</t>
  </si>
  <si>
    <t>Branca</t>
  </si>
  <si>
    <t>IV91630</t>
  </si>
  <si>
    <t>BOM</t>
  </si>
  <si>
    <t>RENAULT LOGAN EXPRESSION 1.6</t>
  </si>
  <si>
    <t>RENAULT</t>
  </si>
  <si>
    <t>IZP 6C04</t>
  </si>
  <si>
    <t>Excelen</t>
  </si>
  <si>
    <t>Veículo</t>
  </si>
  <si>
    <t>IQL 7186</t>
  </si>
  <si>
    <t>IVF 6187</t>
  </si>
  <si>
    <t>Bens permanentes que foram verificados através do inventários das máquinas de tração que estão com pendecia para sertem baixados do Patrimômio</t>
  </si>
  <si>
    <t>A Serem Baixados:</t>
  </si>
  <si>
    <t>Sinistro c/ perda Total</t>
  </si>
  <si>
    <t>Leiloado</t>
  </si>
  <si>
    <t>Localização:</t>
  </si>
  <si>
    <t>Descrição:</t>
  </si>
  <si>
    <t>Cor:</t>
  </si>
  <si>
    <t>Ano:</t>
  </si>
  <si>
    <t>Placa</t>
  </si>
  <si>
    <t>QTDE:</t>
  </si>
  <si>
    <t>V. Contábil</t>
  </si>
  <si>
    <t>TOTAL DOS BENS QUE ESTÃO PENDENTE DE BAIXA PATRIMONIAL:</t>
  </si>
  <si>
    <t>Exerc. Anteriores</t>
  </si>
  <si>
    <t>Do Exercio</t>
  </si>
  <si>
    <t>Restos A Pagar:</t>
  </si>
  <si>
    <t>Total Geral</t>
  </si>
  <si>
    <t>Não Processados:</t>
  </si>
  <si>
    <t>Processados:</t>
  </si>
  <si>
    <t xml:space="preserve"> Restos Intras Orçam:</t>
  </si>
  <si>
    <t>Fonte: Relatórios de "Empenhos de Restos a Pagar" em 31 de dezembro de 2022: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</si>
</sst>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164" formatCode="_-* #,##0.00_-;\-* #,##0.00_-;_-* &quot;-&quot;??_-;_-@_-"/>
    <numFmt numFmtId="165" formatCode="&quot;R$&quot;#,##0.00;&quot;(R$&quot;#,##0.00\)"/>
    <numFmt numFmtId="166" formatCode="&quot;R$&quot;0.00"/>
    <numFmt numFmtId="167" formatCode="dd/mm/yy"/>
    <numFmt numFmtId="168" formatCode="#,##0.00;\(#,##0.00\)"/>
  </numFmts>
  <fonts count="43">
    <font>
      <sz val="10"/>
      <color rgb="FF000000"/>
      <name val="Arial"/>
      <charset val="1"/>
    </font>
    <font>
      <b/>
      <sz val="8"/>
      <color rgb="FF000000"/>
      <name val="Arial"/>
      <charset val="1"/>
    </font>
    <font>
      <sz val="8"/>
      <color rgb="FF000000"/>
      <name val="Arial"/>
      <charset val="1"/>
    </font>
    <font>
      <sz val="6"/>
      <color rgb="FF000000"/>
      <name val="Arial"/>
      <charset val="1"/>
    </font>
    <font>
      <sz val="8"/>
      <color rgb="FF000000"/>
      <name val="Lucida Console"/>
      <charset val="1"/>
    </font>
    <font>
      <b/>
      <sz val="10"/>
      <color rgb="FF000000"/>
      <name val="Arial"/>
      <charset val="1"/>
    </font>
    <font>
      <b/>
      <sz val="11"/>
      <color rgb="FF000000"/>
      <name val="Arial"/>
      <charset val="1"/>
    </font>
    <font>
      <b/>
      <sz val="9"/>
      <color rgb="FF000000"/>
      <name val="Arial"/>
      <charset val="1"/>
    </font>
    <font>
      <b/>
      <u/>
      <sz val="8"/>
      <color rgb="FF000000"/>
      <name val="Arial"/>
      <charset val="1"/>
    </font>
    <font>
      <sz val="6"/>
      <color rgb="FF000000"/>
      <name val="Lucida Console"/>
      <charset val="1"/>
    </font>
    <font>
      <sz val="7"/>
      <color rgb="FF000000"/>
      <name val="Arial"/>
      <charset val="1"/>
    </font>
    <font>
      <b/>
      <sz val="7"/>
      <color rgb="FF000000"/>
      <name val="Arial"/>
      <charset val="1"/>
    </font>
    <font>
      <b/>
      <u/>
      <sz val="7"/>
      <color rgb="FF000000"/>
      <name val="Arial"/>
      <charset val="1"/>
    </font>
    <font>
      <i/>
      <sz val="8"/>
      <color rgb="FF000000"/>
      <name val="Arial"/>
      <charset val="1"/>
    </font>
    <font>
      <i/>
      <sz val="6"/>
      <color rgb="FF000000"/>
      <name val="Arial"/>
      <charset val="1"/>
    </font>
    <font>
      <b/>
      <i/>
      <sz val="7"/>
      <color rgb="FF000000"/>
      <name val="Arial"/>
      <charset val="1"/>
    </font>
    <font>
      <i/>
      <sz val="7"/>
      <color rgb="FF000000"/>
      <name val="Arial"/>
      <charset val="1"/>
    </font>
    <font>
      <sz val="7"/>
      <color rgb="FF000000"/>
      <name val="Lucida Console"/>
      <charset val="1"/>
    </font>
    <font>
      <b/>
      <sz val="8"/>
      <color rgb="FF000000"/>
      <name val="Arial"/>
    </font>
    <font>
      <sz val="9"/>
      <color rgb="FF000000"/>
      <name val="Arial"/>
    </font>
    <font>
      <sz val="10"/>
      <color rgb="FF000000"/>
      <name val="Arial"/>
      <charset val="1"/>
    </font>
    <font>
      <sz val="8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2060"/>
      <name val="Calibri"/>
      <family val="2"/>
      <scheme val="minor"/>
    </font>
    <font>
      <sz val="8"/>
      <color rgb="FFFF0000"/>
      <name val="Calibri"/>
      <family val="2"/>
      <scheme val="minor"/>
    </font>
    <font>
      <sz val="7"/>
      <color rgb="FF000000"/>
      <name val="Lucida Console"/>
      <family val="3"/>
    </font>
    <font>
      <sz val="6"/>
      <color rgb="FF000000"/>
      <name val="Lucida Console"/>
      <family val="3"/>
    </font>
    <font>
      <sz val="6"/>
      <color rgb="FF000000"/>
      <name val="Arial"/>
      <family val="2"/>
    </font>
    <font>
      <sz val="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6"/>
      <name val="Arial"/>
      <family val="2"/>
    </font>
    <font>
      <sz val="7"/>
      <color theme="1"/>
      <name val="Calibri"/>
      <family val="2"/>
      <scheme val="minor"/>
    </font>
    <font>
      <sz val="6"/>
      <color indexed="8"/>
      <name val="Arial"/>
      <family val="2"/>
    </font>
    <font>
      <sz val="6"/>
      <color theme="1"/>
      <name val="Times New Roman"/>
      <family val="1"/>
    </font>
    <font>
      <b/>
      <sz val="6"/>
      <color theme="1"/>
      <name val="Times New Roman"/>
      <family val="1"/>
    </font>
    <font>
      <sz val="6"/>
      <color rgb="FF002060"/>
      <name val="Times New Roman"/>
      <family val="1"/>
    </font>
    <font>
      <sz val="6"/>
      <color rgb="FFFF0000"/>
      <name val="Times New Roman"/>
      <family val="1"/>
    </font>
    <font>
      <sz val="6"/>
      <name val="Times New Roman"/>
      <family val="1"/>
    </font>
    <font>
      <b/>
      <sz val="6"/>
      <color rgb="FFFF0000"/>
      <name val="Times New Roman"/>
      <family val="1"/>
    </font>
    <font>
      <sz val="6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8D8D8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0" fillId="0" borderId="0" applyFont="0" applyFill="0" applyBorder="0" applyAlignment="0" applyProtection="0"/>
  </cellStyleXfs>
  <cellXfs count="392">
    <xf numFmtId="0" fontId="0" fillId="0" borderId="0" xfId="0"/>
    <xf numFmtId="0" fontId="0" fillId="0" borderId="2" xfId="0" applyBorder="1"/>
    <xf numFmtId="0" fontId="5" fillId="0" borderId="0" xfId="0" applyFont="1"/>
    <xf numFmtId="0" fontId="2" fillId="0" borderId="0" xfId="0" applyFont="1" applyAlignment="1">
      <alignment horizontal="right" vertical="top"/>
    </xf>
    <xf numFmtId="0" fontId="0" fillId="0" borderId="1" xfId="0" applyBorder="1"/>
    <xf numFmtId="0" fontId="2" fillId="0" borderId="4" xfId="0" applyFont="1" applyBorder="1" applyAlignment="1">
      <alignment vertical="top"/>
    </xf>
    <xf numFmtId="0" fontId="7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2" fillId="2" borderId="0" xfId="0" applyFont="1" applyFill="1" applyAlignment="1">
      <alignment vertical="top"/>
    </xf>
    <xf numFmtId="0" fontId="3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vertical="top"/>
    </xf>
    <xf numFmtId="0" fontId="11" fillId="0" borderId="0" xfId="0" applyFont="1" applyAlignment="1">
      <alignment horizontal="center" vertical="center"/>
    </xf>
    <xf numFmtId="167" fontId="0" fillId="0" borderId="0" xfId="0" applyNumberFormat="1"/>
    <xf numFmtId="0" fontId="0" fillId="0" borderId="11" xfId="0" applyBorder="1"/>
    <xf numFmtId="0" fontId="1" fillId="0" borderId="0" xfId="0" applyFont="1" applyAlignment="1">
      <alignment horizontal="center" vertical="center"/>
    </xf>
    <xf numFmtId="0" fontId="0" fillId="0" borderId="5" xfId="0" applyBorder="1"/>
    <xf numFmtId="0" fontId="9" fillId="0" borderId="0" xfId="0" applyFont="1" applyBorder="1" applyAlignment="1">
      <alignment vertical="center" wrapText="1"/>
    </xf>
    <xf numFmtId="0" fontId="21" fillId="0" borderId="0" xfId="0" applyFont="1"/>
    <xf numFmtId="0" fontId="21" fillId="0" borderId="8" xfId="0" applyFont="1" applyBorder="1" applyAlignment="1">
      <alignment horizontal="center"/>
    </xf>
    <xf numFmtId="0" fontId="21" fillId="0" borderId="16" xfId="0" applyFont="1" applyBorder="1"/>
    <xf numFmtId="0" fontId="22" fillId="0" borderId="0" xfId="0" applyFont="1"/>
    <xf numFmtId="164" fontId="22" fillId="0" borderId="0" xfId="1" applyFont="1"/>
    <xf numFmtId="0" fontId="22" fillId="0" borderId="3" xfId="0" applyFont="1" applyBorder="1"/>
    <xf numFmtId="15" fontId="22" fillId="0" borderId="3" xfId="0" applyNumberFormat="1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164" fontId="22" fillId="0" borderId="1" xfId="1" applyFont="1" applyBorder="1" applyAlignment="1">
      <alignment horizontal="center"/>
    </xf>
    <xf numFmtId="164" fontId="22" fillId="0" borderId="8" xfId="1" applyFont="1" applyBorder="1" applyAlignment="1">
      <alignment horizontal="center"/>
    </xf>
    <xf numFmtId="164" fontId="22" fillId="0" borderId="7" xfId="1" applyFont="1" applyBorder="1" applyAlignment="1">
      <alignment horizontal="center"/>
    </xf>
    <xf numFmtId="0" fontId="22" fillId="0" borderId="16" xfId="0" applyFont="1" applyBorder="1"/>
    <xf numFmtId="164" fontId="23" fillId="0" borderId="16" xfId="1" applyFont="1" applyBorder="1"/>
    <xf numFmtId="164" fontId="24" fillId="0" borderId="16" xfId="1" applyFont="1" applyBorder="1"/>
    <xf numFmtId="164" fontId="22" fillId="0" borderId="16" xfId="1" applyFont="1" applyBorder="1"/>
    <xf numFmtId="0" fontId="26" fillId="0" borderId="0" xfId="0" applyFont="1" applyBorder="1" applyAlignment="1">
      <alignment vertical="center" wrapText="1"/>
    </xf>
    <xf numFmtId="0" fontId="27" fillId="0" borderId="0" xfId="0" applyFont="1"/>
    <xf numFmtId="164" fontId="27" fillId="0" borderId="0" xfId="1" applyFont="1"/>
    <xf numFmtId="0" fontId="21" fillId="0" borderId="9" xfId="0" applyFont="1" applyBorder="1"/>
    <xf numFmtId="0" fontId="21" fillId="0" borderId="2" xfId="0" applyFont="1" applyBorder="1"/>
    <xf numFmtId="164" fontId="21" fillId="0" borderId="17" xfId="1" applyFont="1" applyBorder="1"/>
    <xf numFmtId="0" fontId="21" fillId="0" borderId="11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10" xfId="0" applyFont="1" applyBorder="1" applyAlignment="1">
      <alignment horizontal="center"/>
    </xf>
    <xf numFmtId="0" fontId="21" fillId="0" borderId="12" xfId="0" applyFont="1" applyBorder="1"/>
    <xf numFmtId="0" fontId="21" fillId="0" borderId="1" xfId="0" applyFont="1" applyBorder="1"/>
    <xf numFmtId="0" fontId="21" fillId="0" borderId="7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9" fillId="4" borderId="0" xfId="0" applyFont="1" applyFill="1"/>
    <xf numFmtId="164" fontId="29" fillId="4" borderId="4" xfId="1" applyFont="1" applyFill="1" applyBorder="1"/>
    <xf numFmtId="164" fontId="29" fillId="4" borderId="6" xfId="1" applyFont="1" applyFill="1" applyBorder="1"/>
    <xf numFmtId="164" fontId="29" fillId="4" borderId="5" xfId="1" applyFont="1" applyFill="1" applyBorder="1"/>
    <xf numFmtId="164" fontId="21" fillId="4" borderId="4" xfId="1" applyFont="1" applyFill="1" applyBorder="1"/>
    <xf numFmtId="164" fontId="21" fillId="4" borderId="6" xfId="1" applyFont="1" applyFill="1" applyBorder="1"/>
    <xf numFmtId="164" fontId="21" fillId="4" borderId="0" xfId="1" applyFont="1" applyFill="1" applyBorder="1"/>
    <xf numFmtId="43" fontId="21" fillId="4" borderId="5" xfId="0" applyNumberFormat="1" applyFont="1" applyFill="1" applyBorder="1"/>
    <xf numFmtId="0" fontId="21" fillId="0" borderId="4" xfId="0" applyFont="1" applyBorder="1"/>
    <xf numFmtId="164" fontId="21" fillId="0" borderId="6" xfId="1" applyFont="1" applyBorder="1"/>
    <xf numFmtId="164" fontId="21" fillId="0" borderId="5" xfId="1" applyFont="1" applyBorder="1"/>
    <xf numFmtId="0" fontId="21" fillId="0" borderId="0" xfId="0" applyFont="1" applyBorder="1"/>
    <xf numFmtId="43" fontId="21" fillId="0" borderId="5" xfId="0" applyNumberFormat="1" applyFont="1" applyBorder="1"/>
    <xf numFmtId="164" fontId="21" fillId="0" borderId="4" xfId="1" applyFont="1" applyBorder="1"/>
    <xf numFmtId="164" fontId="21" fillId="0" borderId="0" xfId="1" applyFont="1" applyBorder="1"/>
    <xf numFmtId="0" fontId="21" fillId="4" borderId="9" xfId="0" applyFont="1" applyFill="1" applyBorder="1"/>
    <xf numFmtId="0" fontId="21" fillId="4" borderId="2" xfId="0" applyFont="1" applyFill="1" applyBorder="1"/>
    <xf numFmtId="164" fontId="21" fillId="4" borderId="9" xfId="1" applyFont="1" applyFill="1" applyBorder="1"/>
    <xf numFmtId="164" fontId="21" fillId="4" borderId="3" xfId="1" applyFont="1" applyFill="1" applyBorder="1"/>
    <xf numFmtId="164" fontId="21" fillId="4" borderId="10" xfId="1" applyFont="1" applyFill="1" applyBorder="1"/>
    <xf numFmtId="164" fontId="21" fillId="4" borderId="2" xfId="1" applyFont="1" applyFill="1" applyBorder="1"/>
    <xf numFmtId="43" fontId="21" fillId="4" borderId="10" xfId="0" applyNumberFormat="1" applyFont="1" applyFill="1" applyBorder="1"/>
    <xf numFmtId="164" fontId="21" fillId="0" borderId="8" xfId="1" applyFont="1" applyBorder="1"/>
    <xf numFmtId="164" fontId="21" fillId="0" borderId="7" xfId="1" applyFont="1" applyBorder="1"/>
    <xf numFmtId="164" fontId="21" fillId="0" borderId="12" xfId="1" applyFont="1" applyBorder="1"/>
    <xf numFmtId="164" fontId="21" fillId="0" borderId="1" xfId="1" applyFont="1" applyBorder="1"/>
    <xf numFmtId="43" fontId="21" fillId="0" borderId="7" xfId="0" applyNumberFormat="1" applyFont="1" applyBorder="1"/>
    <xf numFmtId="0" fontId="21" fillId="4" borderId="0" xfId="0" applyFont="1" applyFill="1"/>
    <xf numFmtId="164" fontId="21" fillId="4" borderId="5" xfId="1" applyFont="1" applyFill="1" applyBorder="1"/>
    <xf numFmtId="0" fontId="21" fillId="4" borderId="3" xfId="0" applyFont="1" applyFill="1" applyBorder="1"/>
    <xf numFmtId="0" fontId="21" fillId="0" borderId="8" xfId="0" applyFont="1" applyBorder="1"/>
    <xf numFmtId="0" fontId="21" fillId="4" borderId="4" xfId="0" applyFont="1" applyFill="1" applyBorder="1"/>
    <xf numFmtId="0" fontId="21" fillId="4" borderId="6" xfId="0" applyFont="1" applyFill="1" applyBorder="1"/>
    <xf numFmtId="0" fontId="21" fillId="4" borderId="0" xfId="0" applyFont="1" applyFill="1" applyBorder="1"/>
    <xf numFmtId="0" fontId="21" fillId="0" borderId="6" xfId="0" applyFont="1" applyBorder="1"/>
    <xf numFmtId="0" fontId="21" fillId="0" borderId="13" xfId="0" applyFont="1" applyBorder="1"/>
    <xf numFmtId="0" fontId="21" fillId="0" borderId="11" xfId="0" applyFont="1" applyBorder="1"/>
    <xf numFmtId="43" fontId="29" fillId="0" borderId="17" xfId="0" applyNumberFormat="1" applyFont="1" applyBorder="1"/>
    <xf numFmtId="43" fontId="29" fillId="0" borderId="16" xfId="0" applyNumberFormat="1" applyFont="1" applyBorder="1"/>
    <xf numFmtId="43" fontId="29" fillId="0" borderId="13" xfId="0" applyNumberFormat="1" applyFont="1" applyBorder="1"/>
    <xf numFmtId="43" fontId="29" fillId="0" borderId="11" xfId="0" applyNumberFormat="1" applyFont="1" applyBorder="1"/>
    <xf numFmtId="0" fontId="21" fillId="0" borderId="17" xfId="0" applyFont="1" applyBorder="1"/>
    <xf numFmtId="0" fontId="21" fillId="0" borderId="17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29" fillId="0" borderId="9" xfId="0" applyFont="1" applyBorder="1"/>
    <xf numFmtId="0" fontId="29" fillId="0" borderId="2" xfId="0" applyFont="1" applyBorder="1"/>
    <xf numFmtId="164" fontId="29" fillId="0" borderId="3" xfId="0" applyNumberFormat="1" applyFont="1" applyBorder="1"/>
    <xf numFmtId="0" fontId="21" fillId="0" borderId="5" xfId="0" applyFont="1" applyBorder="1"/>
    <xf numFmtId="0" fontId="29" fillId="4" borderId="17" xfId="0" applyFont="1" applyFill="1" applyBorder="1"/>
    <xf numFmtId="0" fontId="21" fillId="4" borderId="11" xfId="0" applyFont="1" applyFill="1" applyBorder="1"/>
    <xf numFmtId="164" fontId="21" fillId="4" borderId="16" xfId="0" applyNumberFormat="1" applyFont="1" applyFill="1" applyBorder="1"/>
    <xf numFmtId="0" fontId="28" fillId="0" borderId="4" xfId="0" applyFont="1" applyBorder="1"/>
    <xf numFmtId="164" fontId="21" fillId="0" borderId="6" xfId="0" applyNumberFormat="1" applyFont="1" applyBorder="1"/>
    <xf numFmtId="164" fontId="21" fillId="0" borderId="16" xfId="0" applyNumberFormat="1" applyFont="1" applyBorder="1"/>
    <xf numFmtId="0" fontId="21" fillId="0" borderId="7" xfId="0" applyFont="1" applyBorder="1"/>
    <xf numFmtId="43" fontId="21" fillId="0" borderId="16" xfId="0" applyNumberFormat="1" applyFont="1" applyBorder="1"/>
    <xf numFmtId="0" fontId="21" fillId="5" borderId="4" xfId="0" applyFont="1" applyFill="1" applyBorder="1"/>
    <xf numFmtId="43" fontId="21" fillId="0" borderId="0" xfId="0" applyNumberFormat="1" applyFont="1"/>
    <xf numFmtId="164" fontId="28" fillId="0" borderId="0" xfId="1" applyFont="1"/>
    <xf numFmtId="164" fontId="21" fillId="0" borderId="0" xfId="1" applyFont="1"/>
    <xf numFmtId="164" fontId="21" fillId="0" borderId="0" xfId="0" applyNumberFormat="1" applyFont="1"/>
    <xf numFmtId="0" fontId="29" fillId="0" borderId="0" xfId="0" applyFont="1"/>
    <xf numFmtId="3" fontId="21" fillId="0" borderId="16" xfId="0" applyNumberFormat="1" applyFont="1" applyBorder="1" applyAlignment="1">
      <alignment horizontal="center"/>
    </xf>
    <xf numFmtId="164" fontId="21" fillId="0" borderId="16" xfId="1" applyFont="1" applyBorder="1"/>
    <xf numFmtId="164" fontId="21" fillId="0" borderId="16" xfId="1" applyFont="1" applyBorder="1" applyAlignment="1">
      <alignment horizontal="center"/>
    </xf>
    <xf numFmtId="164" fontId="21" fillId="0" borderId="16" xfId="1" applyFont="1" applyFill="1" applyBorder="1"/>
    <xf numFmtId="43" fontId="29" fillId="0" borderId="0" xfId="0" applyNumberFormat="1" applyFont="1" applyBorder="1"/>
    <xf numFmtId="43" fontId="21" fillId="0" borderId="13" xfId="0" applyNumberFormat="1" applyFont="1" applyBorder="1"/>
    <xf numFmtId="164" fontId="21" fillId="0" borderId="13" xfId="0" applyNumberFormat="1" applyFont="1" applyBorder="1"/>
    <xf numFmtId="0" fontId="21" fillId="0" borderId="4" xfId="0" applyFont="1" applyFill="1" applyBorder="1"/>
    <xf numFmtId="0" fontId="21" fillId="0" borderId="12" xfId="0" applyFont="1" applyFill="1" applyBorder="1"/>
    <xf numFmtId="3" fontId="22" fillId="0" borderId="16" xfId="0" applyNumberFormat="1" applyFont="1" applyBorder="1" applyAlignment="1">
      <alignment horizontal="center"/>
    </xf>
    <xf numFmtId="0" fontId="22" fillId="0" borderId="16" xfId="0" applyFont="1" applyBorder="1" applyAlignment="1">
      <alignment horizontal="center"/>
    </xf>
    <xf numFmtId="0" fontId="22" fillId="0" borderId="16" xfId="0" applyFont="1" applyFill="1" applyBorder="1" applyAlignment="1">
      <alignment horizontal="center"/>
    </xf>
    <xf numFmtId="164" fontId="22" fillId="0" borderId="16" xfId="1" applyFont="1" applyFill="1" applyBorder="1"/>
    <xf numFmtId="164" fontId="32" fillId="0" borderId="0" xfId="1" applyFont="1" applyAlignment="1">
      <alignment horizontal="left"/>
    </xf>
    <xf numFmtId="164" fontId="29" fillId="5" borderId="16" xfId="1" applyFont="1" applyFill="1" applyBorder="1"/>
    <xf numFmtId="164" fontId="29" fillId="4" borderId="16" xfId="1" applyFont="1" applyFill="1" applyBorder="1"/>
    <xf numFmtId="164" fontId="30" fillId="4" borderId="16" xfId="1" applyFont="1" applyFill="1" applyBorder="1"/>
    <xf numFmtId="43" fontId="21" fillId="4" borderId="16" xfId="0" applyNumberFormat="1" applyFont="1" applyFill="1" applyBorder="1"/>
    <xf numFmtId="164" fontId="21" fillId="4" borderId="16" xfId="1" applyFont="1" applyFill="1" applyBorder="1"/>
    <xf numFmtId="0" fontId="29" fillId="0" borderId="1" xfId="0" applyFont="1" applyBorder="1"/>
    <xf numFmtId="0" fontId="28" fillId="0" borderId="16" xfId="0" applyFont="1" applyFill="1" applyBorder="1" applyAlignment="1">
      <alignment horizontal="center"/>
    </xf>
    <xf numFmtId="3" fontId="28" fillId="0" borderId="17" xfId="0" applyNumberFormat="1" applyFont="1" applyFill="1" applyBorder="1" applyAlignment="1">
      <alignment horizontal="center"/>
    </xf>
    <xf numFmtId="0" fontId="34" fillId="0" borderId="16" xfId="0" applyFont="1" applyBorder="1"/>
    <xf numFmtId="0" fontId="28" fillId="0" borderId="16" xfId="0" applyFont="1" applyBorder="1"/>
    <xf numFmtId="164" fontId="28" fillId="0" borderId="17" xfId="1" applyFont="1" applyBorder="1"/>
    <xf numFmtId="0" fontId="35" fillId="0" borderId="16" xfId="0" applyFont="1" applyFill="1" applyBorder="1" applyAlignment="1">
      <alignment horizontal="right"/>
    </xf>
    <xf numFmtId="43" fontId="31" fillId="0" borderId="17" xfId="0" applyNumberFormat="1" applyFont="1" applyBorder="1"/>
    <xf numFmtId="43" fontId="28" fillId="0" borderId="16" xfId="0" applyNumberFormat="1" applyFont="1" applyFill="1" applyBorder="1"/>
    <xf numFmtId="0" fontId="28" fillId="0" borderId="17" xfId="0" applyFont="1" applyFill="1" applyBorder="1" applyAlignment="1">
      <alignment horizontal="center"/>
    </xf>
    <xf numFmtId="0" fontId="34" fillId="0" borderId="17" xfId="0" applyFont="1" applyBorder="1"/>
    <xf numFmtId="0" fontId="35" fillId="0" borderId="17" xfId="0" applyFont="1" applyFill="1" applyBorder="1" applyAlignment="1">
      <alignment horizontal="left"/>
    </xf>
    <xf numFmtId="0" fontId="31" fillId="0" borderId="17" xfId="0" applyFont="1" applyBorder="1" applyAlignment="1">
      <alignment horizontal="center"/>
    </xf>
    <xf numFmtId="0" fontId="33" fillId="0" borderId="9" xfId="0" applyFont="1" applyFill="1" applyBorder="1" applyAlignment="1">
      <alignment horizontal="left"/>
    </xf>
    <xf numFmtId="0" fontId="21" fillId="0" borderId="10" xfId="0" applyFont="1" applyBorder="1"/>
    <xf numFmtId="0" fontId="35" fillId="0" borderId="4" xfId="0" applyFont="1" applyFill="1" applyBorder="1" applyAlignment="1">
      <alignment horizontal="left"/>
    </xf>
    <xf numFmtId="0" fontId="33" fillId="0" borderId="4" xfId="0" applyFont="1" applyFill="1" applyBorder="1" applyAlignment="1">
      <alignment horizontal="left"/>
    </xf>
    <xf numFmtId="0" fontId="28" fillId="0" borderId="17" xfId="0" applyFont="1" applyBorder="1"/>
    <xf numFmtId="0" fontId="31" fillId="0" borderId="17" xfId="0" applyFont="1" applyBorder="1"/>
    <xf numFmtId="3" fontId="28" fillId="0" borderId="16" xfId="0" applyNumberFormat="1" applyFont="1" applyFill="1" applyBorder="1" applyAlignment="1">
      <alignment horizontal="center"/>
    </xf>
    <xf numFmtId="164" fontId="28" fillId="0" borderId="0" xfId="1" applyFont="1" applyBorder="1"/>
    <xf numFmtId="43" fontId="31" fillId="0" borderId="11" xfId="0" applyNumberFormat="1" applyFont="1" applyBorder="1"/>
    <xf numFmtId="43" fontId="28" fillId="0" borderId="13" xfId="0" applyNumberFormat="1" applyFont="1" applyFill="1" applyBorder="1"/>
    <xf numFmtId="3" fontId="28" fillId="0" borderId="2" xfId="0" applyNumberFormat="1" applyFont="1" applyFill="1" applyBorder="1" applyAlignment="1">
      <alignment horizontal="center"/>
    </xf>
    <xf numFmtId="164" fontId="28" fillId="0" borderId="13" xfId="1" applyFont="1" applyBorder="1"/>
    <xf numFmtId="164" fontId="28" fillId="0" borderId="17" xfId="1" applyFont="1" applyBorder="1" applyAlignment="1">
      <alignment horizontal="center"/>
    </xf>
    <xf numFmtId="164" fontId="28" fillId="0" borderId="16" xfId="1" applyFont="1" applyBorder="1" applyAlignment="1">
      <alignment horizontal="center"/>
    </xf>
    <xf numFmtId="164" fontId="31" fillId="0" borderId="17" xfId="1" applyFont="1" applyBorder="1" applyAlignment="1">
      <alignment horizontal="center"/>
    </xf>
    <xf numFmtId="43" fontId="31" fillId="0" borderId="16" xfId="0" applyNumberFormat="1" applyFont="1" applyBorder="1" applyAlignment="1">
      <alignment horizontal="center"/>
    </xf>
    <xf numFmtId="164" fontId="31" fillId="0" borderId="16" xfId="1" applyFont="1" applyBorder="1" applyAlignment="1">
      <alignment horizontal="center"/>
    </xf>
    <xf numFmtId="0" fontId="28" fillId="0" borderId="0" xfId="0" applyFont="1" applyAlignment="1">
      <alignment horizontal="center"/>
    </xf>
    <xf numFmtId="43" fontId="31" fillId="0" borderId="16" xfId="0" applyNumberFormat="1" applyFont="1" applyFill="1" applyBorder="1" applyAlignment="1">
      <alignment horizontal="center"/>
    </xf>
    <xf numFmtId="164" fontId="29" fillId="0" borderId="0" xfId="0" applyNumberFormat="1" applyFont="1"/>
    <xf numFmtId="0" fontId="36" fillId="0" borderId="0" xfId="0" applyFont="1"/>
    <xf numFmtId="164" fontId="36" fillId="0" borderId="0" xfId="0" applyNumberFormat="1" applyFont="1"/>
    <xf numFmtId="0" fontId="36" fillId="0" borderId="0" xfId="0" applyFont="1" applyAlignment="1">
      <alignment horizontal="right"/>
    </xf>
    <xf numFmtId="0" fontId="36" fillId="0" borderId="0" xfId="0" applyFont="1" applyAlignment="1">
      <alignment horizontal="center"/>
    </xf>
    <xf numFmtId="0" fontId="36" fillId="0" borderId="17" xfId="0" applyFont="1" applyBorder="1" applyAlignment="1">
      <alignment horizontal="center"/>
    </xf>
    <xf numFmtId="0" fontId="37" fillId="0" borderId="11" xfId="0" applyFont="1" applyBorder="1" applyAlignment="1">
      <alignment horizontal="right"/>
    </xf>
    <xf numFmtId="3" fontId="36" fillId="0" borderId="16" xfId="0" applyNumberFormat="1" applyFont="1" applyBorder="1" applyAlignment="1">
      <alignment horizontal="center"/>
    </xf>
    <xf numFmtId="3" fontId="36" fillId="0" borderId="11" xfId="0" applyNumberFormat="1" applyFont="1" applyBorder="1" applyAlignment="1">
      <alignment horizontal="center"/>
    </xf>
    <xf numFmtId="0" fontId="36" fillId="0" borderId="16" xfId="0" applyFont="1" applyBorder="1" applyAlignment="1">
      <alignment horizontal="center"/>
    </xf>
    <xf numFmtId="0" fontId="36" fillId="0" borderId="11" xfId="0" applyFont="1" applyBorder="1" applyAlignment="1">
      <alignment horizontal="center"/>
    </xf>
    <xf numFmtId="0" fontId="36" fillId="0" borderId="3" xfId="0" applyFont="1" applyBorder="1" applyAlignment="1">
      <alignment horizontal="center"/>
    </xf>
    <xf numFmtId="164" fontId="36" fillId="0" borderId="6" xfId="1" applyFont="1" applyBorder="1" applyAlignment="1">
      <alignment horizontal="center"/>
    </xf>
    <xf numFmtId="164" fontId="36" fillId="0" borderId="0" xfId="1" applyFont="1" applyAlignment="1">
      <alignment horizontal="center"/>
    </xf>
    <xf numFmtId="164" fontId="36" fillId="0" borderId="6" xfId="0" applyNumberFormat="1" applyFont="1" applyBorder="1"/>
    <xf numFmtId="0" fontId="36" fillId="0" borderId="6" xfId="0" applyFont="1" applyBorder="1" applyAlignment="1">
      <alignment horizontal="center"/>
    </xf>
    <xf numFmtId="164" fontId="36" fillId="0" borderId="0" xfId="0" applyNumberFormat="1" applyFont="1" applyAlignment="1"/>
    <xf numFmtId="0" fontId="37" fillId="0" borderId="6" xfId="0" applyFont="1" applyBorder="1" applyAlignment="1">
      <alignment horizontal="center"/>
    </xf>
    <xf numFmtId="164" fontId="37" fillId="0" borderId="6" xfId="1" applyFont="1" applyBorder="1"/>
    <xf numFmtId="164" fontId="37" fillId="0" borderId="0" xfId="1" applyFont="1"/>
    <xf numFmtId="164" fontId="37" fillId="0" borderId="0" xfId="0" applyNumberFormat="1" applyFont="1"/>
    <xf numFmtId="164" fontId="37" fillId="0" borderId="6" xfId="0" applyNumberFormat="1" applyFont="1" applyBorder="1"/>
    <xf numFmtId="0" fontId="36" fillId="0" borderId="6" xfId="0" applyFont="1" applyBorder="1"/>
    <xf numFmtId="164" fontId="36" fillId="0" borderId="6" xfId="1" applyFont="1" applyBorder="1"/>
    <xf numFmtId="164" fontId="36" fillId="0" borderId="0" xfId="1" applyFont="1"/>
    <xf numFmtId="164" fontId="36" fillId="0" borderId="6" xfId="0" applyNumberFormat="1" applyFont="1" applyBorder="1" applyAlignment="1"/>
    <xf numFmtId="164" fontId="36" fillId="0" borderId="6" xfId="0" applyNumberFormat="1" applyFont="1" applyBorder="1" applyAlignment="1">
      <alignment horizontal="center"/>
    </xf>
    <xf numFmtId="164" fontId="38" fillId="0" borderId="0" xfId="1" applyFont="1"/>
    <xf numFmtId="164" fontId="38" fillId="0" borderId="6" xfId="0" applyNumberFormat="1" applyFont="1" applyBorder="1" applyAlignment="1">
      <alignment horizontal="center"/>
    </xf>
    <xf numFmtId="0" fontId="37" fillId="0" borderId="6" xfId="0" applyFont="1" applyBorder="1"/>
    <xf numFmtId="164" fontId="37" fillId="0" borderId="6" xfId="0" applyNumberFormat="1" applyFont="1" applyBorder="1" applyAlignment="1">
      <alignment horizontal="center"/>
    </xf>
    <xf numFmtId="164" fontId="39" fillId="0" borderId="0" xfId="1" applyFont="1"/>
    <xf numFmtId="164" fontId="39" fillId="0" borderId="6" xfId="1" applyFont="1" applyBorder="1"/>
    <xf numFmtId="0" fontId="36" fillId="0" borderId="8" xfId="0" applyFont="1" applyBorder="1"/>
    <xf numFmtId="0" fontId="36" fillId="0" borderId="8" xfId="0" applyFont="1" applyBorder="1" applyAlignment="1">
      <alignment horizontal="center"/>
    </xf>
    <xf numFmtId="164" fontId="36" fillId="0" borderId="17" xfId="0" applyNumberFormat="1" applyFont="1" applyBorder="1"/>
    <xf numFmtId="0" fontId="36" fillId="0" borderId="13" xfId="0" applyFont="1" applyBorder="1"/>
    <xf numFmtId="164" fontId="36" fillId="0" borderId="16" xfId="1" applyFont="1" applyBorder="1"/>
    <xf numFmtId="164" fontId="36" fillId="0" borderId="11" xfId="1" applyFont="1" applyBorder="1"/>
    <xf numFmtId="0" fontId="36" fillId="0" borderId="16" xfId="0" applyFont="1" applyBorder="1"/>
    <xf numFmtId="0" fontId="36" fillId="0" borderId="11" xfId="0" applyFont="1" applyBorder="1"/>
    <xf numFmtId="164" fontId="36" fillId="0" borderId="17" xfId="0" applyNumberFormat="1" applyFont="1" applyBorder="1" applyAlignment="1">
      <alignment horizontal="center"/>
    </xf>
    <xf numFmtId="164" fontId="36" fillId="0" borderId="11" xfId="0" applyNumberFormat="1" applyFont="1" applyBorder="1"/>
    <xf numFmtId="164" fontId="36" fillId="0" borderId="16" xfId="0" applyNumberFormat="1" applyFont="1" applyBorder="1"/>
    <xf numFmtId="0" fontId="37" fillId="0" borderId="11" xfId="0" applyFont="1" applyBorder="1" applyAlignment="1">
      <alignment horizontal="center"/>
    </xf>
    <xf numFmtId="0" fontId="38" fillId="0" borderId="16" xfId="0" applyFont="1" applyBorder="1"/>
    <xf numFmtId="164" fontId="36" fillId="0" borderId="16" xfId="0" applyNumberFormat="1" applyFont="1" applyBorder="1" applyAlignment="1"/>
    <xf numFmtId="164" fontId="36" fillId="0" borderId="16" xfId="0" applyNumberFormat="1" applyFont="1" applyBorder="1" applyAlignment="1">
      <alignment horizontal="center"/>
    </xf>
    <xf numFmtId="164" fontId="38" fillId="0" borderId="16" xfId="0" applyNumberFormat="1" applyFont="1" applyBorder="1" applyAlignment="1">
      <alignment horizontal="center"/>
    </xf>
    <xf numFmtId="164" fontId="40" fillId="0" borderId="16" xfId="1" applyFont="1" applyBorder="1"/>
    <xf numFmtId="0" fontId="36" fillId="0" borderId="17" xfId="0" applyFont="1" applyBorder="1"/>
    <xf numFmtId="0" fontId="36" fillId="0" borderId="11" xfId="0" applyFont="1" applyBorder="1" applyAlignment="1">
      <alignment horizontal="right"/>
    </xf>
    <xf numFmtId="164" fontId="37" fillId="0" borderId="16" xfId="1" applyFont="1" applyBorder="1"/>
    <xf numFmtId="164" fontId="37" fillId="0" borderId="11" xfId="1" applyFont="1" applyBorder="1"/>
    <xf numFmtId="0" fontId="36" fillId="0" borderId="16" xfId="0" applyFont="1" applyBorder="1" applyAlignment="1">
      <alignment horizontal="right"/>
    </xf>
    <xf numFmtId="164" fontId="36" fillId="0" borderId="0" xfId="0" applyNumberFormat="1" applyFont="1" applyAlignment="1">
      <alignment horizontal="center"/>
    </xf>
    <xf numFmtId="0" fontId="37" fillId="0" borderId="2" xfId="0" applyFont="1" applyBorder="1" applyAlignment="1">
      <alignment horizontal="right"/>
    </xf>
    <xf numFmtId="164" fontId="37" fillId="0" borderId="16" xfId="0" applyNumberFormat="1" applyFont="1" applyBorder="1" applyAlignment="1">
      <alignment horizontal="center"/>
    </xf>
    <xf numFmtId="164" fontId="37" fillId="0" borderId="16" xfId="0" applyNumberFormat="1" applyFont="1" applyBorder="1"/>
    <xf numFmtId="0" fontId="37" fillId="0" borderId="11" xfId="0" applyFont="1" applyBorder="1"/>
    <xf numFmtId="164" fontId="36" fillId="0" borderId="16" xfId="1" applyFont="1" applyBorder="1" applyAlignment="1">
      <alignment horizontal="center"/>
    </xf>
    <xf numFmtId="0" fontId="37" fillId="0" borderId="16" xfId="0" applyFont="1" applyBorder="1" applyAlignment="1">
      <alignment horizontal="right"/>
    </xf>
    <xf numFmtId="0" fontId="1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165" fontId="1" fillId="0" borderId="0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165" fontId="2" fillId="0" borderId="0" xfId="0" applyNumberFormat="1" applyFont="1" applyBorder="1" applyAlignment="1">
      <alignment horizontal="right" vertical="center"/>
    </xf>
    <xf numFmtId="165" fontId="2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/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166" fontId="1" fillId="0" borderId="0" xfId="0" applyNumberFormat="1" applyFont="1" applyBorder="1" applyAlignment="1">
      <alignment horizontal="right" vertical="center"/>
    </xf>
    <xf numFmtId="166" fontId="2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5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2" fillId="0" borderId="8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1" fillId="2" borderId="9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top"/>
    </xf>
    <xf numFmtId="0" fontId="1" fillId="2" borderId="2" xfId="0" applyFont="1" applyFill="1" applyBorder="1" applyAlignment="1">
      <alignment horizontal="right" vertical="center"/>
    </xf>
    <xf numFmtId="0" fontId="1" fillId="2" borderId="1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top"/>
    </xf>
    <xf numFmtId="0" fontId="9" fillId="0" borderId="0" xfId="0" applyFont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3" fillId="0" borderId="0" xfId="0" applyFont="1" applyBorder="1" applyAlignment="1">
      <alignment horizontal="right" vertical="top"/>
    </xf>
    <xf numFmtId="0" fontId="3" fillId="0" borderId="0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 vertical="center"/>
    </xf>
    <xf numFmtId="0" fontId="2" fillId="0" borderId="9" xfId="0" applyFont="1" applyBorder="1" applyAlignment="1">
      <alignment vertical="top"/>
    </xf>
    <xf numFmtId="0" fontId="3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vertical="top"/>
    </xf>
    <xf numFmtId="0" fontId="11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right" vertical="center" wrapText="1"/>
    </xf>
    <xf numFmtId="0" fontId="13" fillId="0" borderId="0" xfId="0" applyFont="1" applyBorder="1" applyAlignment="1">
      <alignment vertical="center" wrapText="1"/>
    </xf>
    <xf numFmtId="0" fontId="14" fillId="0" borderId="2" xfId="0" applyFont="1" applyBorder="1" applyAlignment="1">
      <alignment horizontal="right" vertical="center" wrapText="1"/>
    </xf>
    <xf numFmtId="4" fontId="11" fillId="0" borderId="0" xfId="0" applyNumberFormat="1" applyFont="1" applyBorder="1" applyAlignment="1">
      <alignment horizontal="right" vertical="top" wrapText="1"/>
    </xf>
    <xf numFmtId="168" fontId="10" fillId="0" borderId="0" xfId="0" applyNumberFormat="1" applyFont="1" applyBorder="1" applyAlignment="1">
      <alignment horizontal="right" vertical="center"/>
    </xf>
    <xf numFmtId="168" fontId="10" fillId="0" borderId="1" xfId="0" applyNumberFormat="1" applyFont="1" applyBorder="1" applyAlignment="1">
      <alignment horizontal="right" vertical="center"/>
    </xf>
    <xf numFmtId="168" fontId="14" fillId="0" borderId="2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top"/>
    </xf>
    <xf numFmtId="0" fontId="11" fillId="0" borderId="0" xfId="0" applyFont="1" applyBorder="1" applyAlignment="1">
      <alignment horizontal="right" vertical="top" wrapText="1"/>
    </xf>
    <xf numFmtId="0" fontId="3" fillId="0" borderId="2" xfId="0" applyFont="1" applyBorder="1"/>
    <xf numFmtId="0" fontId="10" fillId="0" borderId="0" xfId="0" applyFont="1" applyBorder="1" applyAlignment="1">
      <alignment horizontal="center" vertical="top"/>
    </xf>
    <xf numFmtId="0" fontId="10" fillId="0" borderId="0" xfId="0" applyFont="1" applyBorder="1" applyAlignment="1">
      <alignment vertical="top"/>
    </xf>
    <xf numFmtId="0" fontId="11" fillId="0" borderId="0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/>
    </xf>
    <xf numFmtId="4" fontId="10" fillId="0" borderId="2" xfId="0" applyNumberFormat="1" applyFont="1" applyBorder="1" applyAlignment="1">
      <alignment horizontal="right" vertical="center"/>
    </xf>
    <xf numFmtId="4" fontId="10" fillId="0" borderId="10" xfId="0" applyNumberFormat="1" applyFont="1" applyBorder="1" applyAlignment="1">
      <alignment horizontal="right" vertical="center"/>
    </xf>
    <xf numFmtId="4" fontId="10" fillId="0" borderId="1" xfId="0" applyNumberFormat="1" applyFont="1" applyBorder="1" applyAlignment="1">
      <alignment horizontal="right" vertical="center"/>
    </xf>
    <xf numFmtId="4" fontId="10" fillId="0" borderId="7" xfId="0" applyNumberFormat="1" applyFont="1" applyBorder="1" applyAlignment="1">
      <alignment horizontal="right" vertical="center"/>
    </xf>
    <xf numFmtId="0" fontId="13" fillId="0" borderId="0" xfId="0" applyFont="1" applyBorder="1" applyAlignment="1">
      <alignment vertical="center"/>
    </xf>
    <xf numFmtId="4" fontId="15" fillId="0" borderId="2" xfId="0" applyNumberFormat="1" applyFont="1" applyBorder="1" applyAlignment="1">
      <alignment horizontal="right" vertical="center"/>
    </xf>
    <xf numFmtId="4" fontId="15" fillId="0" borderId="10" xfId="0" applyNumberFormat="1" applyFont="1" applyBorder="1" applyAlignment="1">
      <alignment horizontal="right" vertical="center"/>
    </xf>
    <xf numFmtId="168" fontId="10" fillId="0" borderId="5" xfId="0" applyNumberFormat="1" applyFont="1" applyBorder="1" applyAlignment="1">
      <alignment horizontal="right" vertical="center"/>
    </xf>
    <xf numFmtId="168" fontId="10" fillId="0" borderId="7" xfId="0" applyNumberFormat="1" applyFont="1" applyBorder="1" applyAlignment="1">
      <alignment horizontal="right" vertical="center"/>
    </xf>
    <xf numFmtId="168" fontId="15" fillId="0" borderId="2" xfId="0" applyNumberFormat="1" applyFont="1" applyBorder="1" applyAlignment="1">
      <alignment horizontal="right" vertical="center"/>
    </xf>
    <xf numFmtId="168" fontId="15" fillId="0" borderId="10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1" fillId="0" borderId="5" xfId="0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4" fontId="10" fillId="0" borderId="0" xfId="0" applyNumberFormat="1" applyFont="1" applyBorder="1" applyAlignment="1">
      <alignment horizontal="right" vertical="center" wrapText="1"/>
    </xf>
    <xf numFmtId="4" fontId="10" fillId="0" borderId="5" xfId="0" applyNumberFormat="1" applyFont="1" applyBorder="1" applyAlignment="1">
      <alignment horizontal="right" vertical="center"/>
    </xf>
    <xf numFmtId="4" fontId="10" fillId="0" borderId="0" xfId="0" applyNumberFormat="1" applyFont="1" applyBorder="1" applyAlignment="1">
      <alignment horizontal="right" vertical="center"/>
    </xf>
    <xf numFmtId="4" fontId="10" fillId="0" borderId="5" xfId="0" applyNumberFormat="1" applyFont="1" applyBorder="1" applyAlignment="1">
      <alignment horizontal="right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/>
    </xf>
    <xf numFmtId="4" fontId="15" fillId="0" borderId="10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25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2" fillId="0" borderId="12" xfId="0" applyFont="1" applyBorder="1" applyAlignment="1">
      <alignment vertical="top"/>
    </xf>
    <xf numFmtId="0" fontId="16" fillId="0" borderId="1" xfId="0" applyFont="1" applyBorder="1" applyAlignment="1">
      <alignment vertical="center"/>
    </xf>
    <xf numFmtId="0" fontId="2" fillId="0" borderId="1" xfId="0" applyFont="1" applyBorder="1" applyAlignment="1">
      <alignment vertical="top"/>
    </xf>
    <xf numFmtId="0" fontId="10" fillId="0" borderId="11" xfId="0" applyFont="1" applyBorder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0" fontId="10" fillId="0" borderId="2" xfId="0" applyFont="1" applyBorder="1" applyAlignment="1">
      <alignment vertical="center"/>
    </xf>
    <xf numFmtId="0" fontId="2" fillId="0" borderId="0" xfId="0" applyFont="1" applyBorder="1" applyAlignment="1">
      <alignment vertical="top" wrapText="1"/>
    </xf>
    <xf numFmtId="0" fontId="18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right" vertical="top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horizontal="right" vertical="center"/>
    </xf>
    <xf numFmtId="0" fontId="1" fillId="0" borderId="4" xfId="0" applyFont="1" applyBorder="1" applyAlignment="1">
      <alignment vertical="center" wrapText="1"/>
    </xf>
    <xf numFmtId="0" fontId="2" fillId="0" borderId="11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/>
    </xf>
    <xf numFmtId="0" fontId="2" fillId="0" borderId="16" xfId="0" applyFont="1" applyBorder="1" applyAlignment="1">
      <alignment vertical="top"/>
    </xf>
    <xf numFmtId="0" fontId="2" fillId="0" borderId="16" xfId="0" applyFont="1" applyBorder="1" applyAlignment="1">
      <alignment vertical="center"/>
    </xf>
    <xf numFmtId="0" fontId="2" fillId="0" borderId="16" xfId="0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vertical="top"/>
    </xf>
    <xf numFmtId="0" fontId="2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wrapText="1"/>
    </xf>
    <xf numFmtId="0" fontId="2" fillId="0" borderId="9" xfId="0" applyFont="1" applyBorder="1" applyAlignment="1">
      <alignment vertical="center"/>
    </xf>
    <xf numFmtId="0" fontId="9" fillId="0" borderId="8" xfId="0" applyFont="1" applyBorder="1" applyAlignment="1">
      <alignment vertical="center" wrapText="1"/>
    </xf>
    <xf numFmtId="0" fontId="19" fillId="0" borderId="4" xfId="0" applyFont="1" applyBorder="1" applyAlignment="1">
      <alignment vertical="center"/>
    </xf>
    <xf numFmtId="0" fontId="1" fillId="0" borderId="5" xfId="0" applyFont="1" applyBorder="1" applyAlignment="1">
      <alignment horizontal="right" vertical="center"/>
    </xf>
    <xf numFmtId="0" fontId="19" fillId="0" borderId="4" xfId="0" applyFont="1" applyBorder="1" applyAlignment="1">
      <alignment wrapText="1"/>
    </xf>
    <xf numFmtId="0" fontId="10" fillId="0" borderId="0" xfId="0" applyFont="1" applyBorder="1" applyAlignment="1">
      <alignment vertical="top" wrapText="1"/>
    </xf>
    <xf numFmtId="164" fontId="22" fillId="0" borderId="17" xfId="1" applyFont="1" applyBorder="1" applyAlignment="1">
      <alignment horizontal="center"/>
    </xf>
    <xf numFmtId="164" fontId="22" fillId="0" borderId="13" xfId="1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164" fontId="36" fillId="0" borderId="0" xfId="1" applyFont="1" applyAlignment="1">
      <alignment horizontal="right"/>
    </xf>
    <xf numFmtId="4" fontId="36" fillId="0" borderId="0" xfId="0" applyNumberFormat="1" applyFont="1"/>
    <xf numFmtId="0" fontId="37" fillId="0" borderId="0" xfId="0" applyFont="1" applyAlignment="1">
      <alignment horizontal="right"/>
    </xf>
    <xf numFmtId="164" fontId="41" fillId="0" borderId="0" xfId="0" applyNumberFormat="1" applyFont="1"/>
    <xf numFmtId="0" fontId="28" fillId="0" borderId="16" xfId="0" applyFont="1" applyBorder="1" applyAlignment="1">
      <alignment horizontal="center"/>
    </xf>
    <xf numFmtId="164" fontId="28" fillId="0" borderId="16" xfId="1" applyFont="1" applyBorder="1"/>
    <xf numFmtId="0" fontId="42" fillId="0" borderId="16" xfId="0" applyFont="1" applyBorder="1"/>
    <xf numFmtId="43" fontId="42" fillId="0" borderId="16" xfId="0" applyNumberFormat="1" applyFont="1" applyBorder="1" applyAlignment="1">
      <alignment horizontal="center"/>
    </xf>
    <xf numFmtId="164" fontId="42" fillId="0" borderId="16" xfId="1" applyFont="1" applyBorder="1"/>
    <xf numFmtId="0" fontId="42" fillId="0" borderId="16" xfId="0" applyFont="1" applyBorder="1" applyAlignment="1">
      <alignment horizontal="center"/>
    </xf>
    <xf numFmtId="0" fontId="31" fillId="0" borderId="11" xfId="0" applyFont="1" applyBorder="1"/>
    <xf numFmtId="164" fontId="31" fillId="0" borderId="16" xfId="1" applyFont="1" applyBorder="1"/>
    <xf numFmtId="43" fontId="36" fillId="0" borderId="0" xfId="0" applyNumberFormat="1" applyFont="1"/>
    <xf numFmtId="4" fontId="36" fillId="0" borderId="16" xfId="0" applyNumberFormat="1" applyFont="1" applyBorder="1"/>
    <xf numFmtId="43" fontId="36" fillId="0" borderId="16" xfId="0" applyNumberFormat="1" applyFont="1" applyBorder="1"/>
    <xf numFmtId="164" fontId="36" fillId="0" borderId="16" xfId="0" applyNumberFormat="1" applyFont="1" applyBorder="1" applyAlignment="1">
      <alignment horizontal="right"/>
    </xf>
    <xf numFmtId="164" fontId="41" fillId="0" borderId="16" xfId="0" applyNumberFormat="1" applyFont="1" applyBorder="1"/>
    <xf numFmtId="0" fontId="36" fillId="0" borderId="0" xfId="0" applyFont="1" applyAlignment="1">
      <alignment horizontal="left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142"/>
  <sheetViews>
    <sheetView tabSelected="1" topLeftCell="A126" zoomScaleNormal="100" workbookViewId="0">
      <selection activeCell="F139" sqref="F139"/>
    </sheetView>
  </sheetViews>
  <sheetFormatPr defaultColWidth="8.7109375" defaultRowHeight="12.75"/>
  <cols>
    <col min="1" max="1" width="4" customWidth="1"/>
    <col min="2" max="2" width="6.140625" customWidth="1"/>
    <col min="3" max="3" width="1" customWidth="1"/>
    <col min="4" max="4" width="15.140625" customWidth="1"/>
    <col min="5" max="5" width="4" customWidth="1"/>
    <col min="6" max="6" width="4.140625" customWidth="1"/>
    <col min="7" max="7" width="1" customWidth="1"/>
    <col min="8" max="8" width="0.85546875" customWidth="1"/>
    <col min="9" max="9" width="4.140625" customWidth="1"/>
    <col min="10" max="10" width="0.5703125" customWidth="1"/>
    <col min="11" max="11" width="3.42578125" customWidth="1"/>
    <col min="12" max="12" width="2" customWidth="1"/>
    <col min="13" max="13" width="3.140625" customWidth="1"/>
    <col min="14" max="14" width="1" customWidth="1"/>
    <col min="15" max="16" width="0.5703125" customWidth="1"/>
    <col min="17" max="17" width="4" customWidth="1"/>
    <col min="18" max="18" width="1" customWidth="1"/>
    <col min="19" max="19" width="0.5703125" customWidth="1"/>
    <col min="20" max="20" width="2.5703125" customWidth="1"/>
    <col min="21" max="21" width="1.85546875" customWidth="1"/>
    <col min="22" max="22" width="4.140625" customWidth="1"/>
    <col min="23" max="24" width="0.5703125" customWidth="1"/>
    <col min="25" max="25" width="5" customWidth="1"/>
    <col min="26" max="26" width="0.5703125" customWidth="1"/>
    <col min="27" max="27" width="1.5703125" customWidth="1"/>
    <col min="28" max="28" width="2" customWidth="1"/>
    <col min="29" max="29" width="4" customWidth="1"/>
    <col min="30" max="31" width="0.5703125" customWidth="1"/>
    <col min="32" max="32" width="5" customWidth="1"/>
    <col min="33" max="34" width="0.5703125" customWidth="1"/>
    <col min="35" max="35" width="1" customWidth="1"/>
    <col min="36" max="36" width="2" customWidth="1"/>
    <col min="37" max="37" width="1" customWidth="1"/>
    <col min="38" max="38" width="3" customWidth="1"/>
    <col min="39" max="40" width="0.5703125" customWidth="1"/>
    <col min="41" max="41" width="2" customWidth="1"/>
    <col min="42" max="42" width="3.140625" customWidth="1"/>
    <col min="43" max="43" width="0.42578125" customWidth="1"/>
    <col min="44" max="44" width="3.5703125" customWidth="1"/>
    <col min="45" max="45" width="4.140625" customWidth="1"/>
    <col min="46" max="46" width="0.42578125" customWidth="1"/>
    <col min="47" max="47" width="2.5703125" customWidth="1"/>
    <col min="48" max="48" width="4.140625" customWidth="1"/>
    <col min="49" max="49" width="0.5703125" customWidth="1"/>
    <col min="50" max="50" width="3.42578125" customWidth="1"/>
    <col min="51" max="51" width="3.140625" customWidth="1"/>
    <col min="52" max="52" width="5" customWidth="1"/>
    <col min="53" max="53" width="2" customWidth="1"/>
    <col min="54" max="54" width="6" customWidth="1"/>
    <col min="55" max="55" width="4.140625" customWidth="1"/>
    <col min="56" max="56" width="0.5703125" customWidth="1"/>
  </cols>
  <sheetData>
    <row r="1" spans="1:55" ht="11.85" customHeight="1">
      <c r="R1" s="224" t="s">
        <v>0</v>
      </c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  <c r="AG1" s="224"/>
      <c r="AH1" s="224"/>
      <c r="BA1" s="225" t="s">
        <v>1</v>
      </c>
      <c r="BB1" s="225"/>
      <c r="BC1" s="225"/>
    </row>
    <row r="2" spans="1:55" ht="5.85" customHeight="1">
      <c r="Q2" s="226" t="s">
        <v>2</v>
      </c>
      <c r="R2" s="226"/>
      <c r="S2" s="226"/>
      <c r="T2" s="226"/>
      <c r="U2" s="226"/>
      <c r="V2" s="226"/>
      <c r="W2" s="226"/>
      <c r="X2" s="226"/>
      <c r="Y2" s="226"/>
      <c r="Z2" s="226"/>
      <c r="AA2" s="226"/>
      <c r="AB2" s="226"/>
      <c r="AC2" s="226"/>
      <c r="AD2" s="226"/>
      <c r="AE2" s="226"/>
      <c r="AF2" s="226"/>
      <c r="AG2" s="226"/>
      <c r="AH2" s="226"/>
      <c r="AI2" s="226"/>
      <c r="AJ2" s="226"/>
      <c r="AK2" s="226"/>
    </row>
    <row r="3" spans="1:55" ht="5.25" customHeight="1">
      <c r="A3" s="227"/>
      <c r="B3" s="227"/>
      <c r="D3" s="227" t="s">
        <v>3</v>
      </c>
      <c r="E3" s="227"/>
      <c r="F3" s="227"/>
      <c r="G3" s="227"/>
      <c r="H3" s="227"/>
      <c r="I3" s="227"/>
      <c r="J3" s="227"/>
      <c r="K3" s="227"/>
      <c r="L3" s="227"/>
      <c r="M3" s="227"/>
      <c r="N3" s="227"/>
      <c r="Q3" s="226"/>
      <c r="R3" s="226"/>
      <c r="S3" s="226"/>
      <c r="T3" s="226"/>
      <c r="U3" s="226"/>
      <c r="V3" s="226"/>
      <c r="W3" s="226"/>
      <c r="X3" s="226"/>
      <c r="Y3" s="226"/>
      <c r="Z3" s="226"/>
      <c r="AA3" s="226"/>
      <c r="AB3" s="226"/>
      <c r="AC3" s="226"/>
      <c r="AD3" s="226"/>
      <c r="AE3" s="226"/>
      <c r="AF3" s="226"/>
      <c r="AG3" s="226"/>
      <c r="AH3" s="226"/>
      <c r="AI3" s="226"/>
      <c r="AJ3" s="226"/>
      <c r="AK3" s="226"/>
      <c r="BA3" s="225" t="s">
        <v>4</v>
      </c>
      <c r="BB3" s="225"/>
      <c r="BC3" s="225"/>
    </row>
    <row r="4" spans="1:55" ht="5.85" customHeight="1">
      <c r="A4" s="227"/>
      <c r="B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  <c r="BA4" s="225"/>
      <c r="BB4" s="225"/>
      <c r="BC4" s="225"/>
    </row>
    <row r="5" spans="1:55" ht="11.85" customHeight="1">
      <c r="A5" s="227"/>
      <c r="B5" s="227"/>
      <c r="D5" s="227" t="s">
        <v>5</v>
      </c>
      <c r="E5" s="227"/>
      <c r="F5" s="227"/>
      <c r="G5" s="227"/>
      <c r="H5" s="227"/>
      <c r="I5" s="227"/>
      <c r="J5" s="227"/>
      <c r="K5" s="227"/>
      <c r="L5" s="227"/>
      <c r="M5" s="227"/>
      <c r="N5" s="227"/>
    </row>
    <row r="6" spans="1:55" ht="11.85" customHeight="1">
      <c r="A6" s="227"/>
      <c r="B6" s="227"/>
      <c r="D6" s="227" t="s">
        <v>6</v>
      </c>
      <c r="E6" s="227"/>
      <c r="F6" s="227"/>
      <c r="G6" s="227"/>
      <c r="H6" s="227"/>
      <c r="I6" s="227"/>
      <c r="J6" s="227"/>
      <c r="K6" s="227"/>
      <c r="L6" s="227"/>
      <c r="M6" s="227"/>
      <c r="N6" s="227"/>
    </row>
    <row r="7" spans="1:55" ht="11.85" customHeight="1">
      <c r="A7" s="227"/>
      <c r="B7" s="227"/>
      <c r="D7" s="227" t="s">
        <v>7</v>
      </c>
      <c r="E7" s="227"/>
      <c r="F7" s="227"/>
      <c r="G7" s="227"/>
      <c r="H7" s="227"/>
      <c r="I7" s="227"/>
      <c r="J7" s="227"/>
      <c r="K7" s="227"/>
      <c r="L7" s="227"/>
      <c r="M7" s="227"/>
      <c r="N7" s="227"/>
    </row>
    <row r="8" spans="1:55" ht="11.1" customHeight="1">
      <c r="A8" s="228" t="s">
        <v>8</v>
      </c>
      <c r="B8" s="228"/>
      <c r="C8" s="228"/>
      <c r="D8" s="228"/>
      <c r="E8" s="228"/>
      <c r="L8" s="229" t="s">
        <v>9</v>
      </c>
      <c r="M8" s="229"/>
      <c r="N8" s="229"/>
      <c r="O8" s="229"/>
      <c r="P8" s="229"/>
      <c r="Q8" s="229"/>
      <c r="R8" s="229"/>
      <c r="U8" s="229" t="s">
        <v>9</v>
      </c>
      <c r="V8" s="229"/>
      <c r="W8" s="229"/>
      <c r="X8" s="229"/>
      <c r="Y8" s="229"/>
      <c r="AB8" s="229" t="s">
        <v>10</v>
      </c>
      <c r="AC8" s="229"/>
      <c r="AD8" s="229"/>
      <c r="AE8" s="229"/>
      <c r="AF8" s="229"/>
      <c r="AJ8" s="229" t="s">
        <v>11</v>
      </c>
      <c r="AK8" s="229"/>
      <c r="AL8" s="229"/>
      <c r="AM8" s="229"/>
      <c r="AN8" s="229"/>
      <c r="AO8" s="229"/>
      <c r="AP8" s="229"/>
    </row>
    <row r="9" spans="1:55" ht="5.85" customHeight="1">
      <c r="A9" s="228"/>
      <c r="B9" s="228"/>
      <c r="C9" s="228"/>
      <c r="D9" s="228"/>
      <c r="E9" s="228"/>
      <c r="L9" s="229" t="s">
        <v>12</v>
      </c>
      <c r="M9" s="229"/>
      <c r="N9" s="229"/>
      <c r="O9" s="229"/>
      <c r="P9" s="229"/>
      <c r="Q9" s="229"/>
      <c r="R9" s="229"/>
      <c r="U9" s="229" t="s">
        <v>13</v>
      </c>
      <c r="V9" s="229"/>
      <c r="W9" s="229"/>
      <c r="X9" s="229"/>
      <c r="Y9" s="229"/>
      <c r="AB9" s="229" t="s">
        <v>14</v>
      </c>
      <c r="AC9" s="229"/>
      <c r="AD9" s="229"/>
      <c r="AE9" s="229"/>
      <c r="AF9" s="229"/>
    </row>
    <row r="10" spans="1:55" ht="5.85" customHeight="1">
      <c r="L10" s="229"/>
      <c r="M10" s="229"/>
      <c r="N10" s="229"/>
      <c r="O10" s="229"/>
      <c r="P10" s="229"/>
      <c r="Q10" s="229"/>
      <c r="R10" s="229"/>
      <c r="U10" s="229"/>
      <c r="V10" s="229"/>
      <c r="W10" s="229"/>
      <c r="X10" s="229"/>
      <c r="Y10" s="229"/>
      <c r="AB10" s="229"/>
      <c r="AC10" s="229"/>
      <c r="AD10" s="229"/>
      <c r="AE10" s="229"/>
      <c r="AF10" s="229"/>
    </row>
    <row r="11" spans="1:55" ht="11.85" customHeight="1">
      <c r="L11" s="230" t="s">
        <v>15</v>
      </c>
      <c r="M11" s="230"/>
      <c r="N11" s="230"/>
      <c r="O11" s="230"/>
      <c r="P11" s="230"/>
      <c r="Q11" s="230"/>
      <c r="R11" s="230"/>
      <c r="U11" s="230" t="s">
        <v>16</v>
      </c>
      <c r="V11" s="230"/>
      <c r="W11" s="230"/>
      <c r="X11" s="230"/>
      <c r="Y11" s="230"/>
      <c r="AB11" s="230" t="s">
        <v>17</v>
      </c>
      <c r="AC11" s="230"/>
      <c r="AD11" s="230"/>
      <c r="AE11" s="230"/>
      <c r="AF11" s="230"/>
      <c r="AJ11" s="230" t="s">
        <v>18</v>
      </c>
      <c r="AK11" s="230"/>
      <c r="AL11" s="230"/>
      <c r="AM11" s="230"/>
      <c r="AN11" s="230"/>
      <c r="AO11" s="230"/>
      <c r="AP11" s="230"/>
    </row>
    <row r="12" spans="1:55" ht="11.85" customHeight="1">
      <c r="A12" s="231" t="s">
        <v>19</v>
      </c>
      <c r="B12" s="231"/>
      <c r="C12" s="231"/>
      <c r="D12" s="231"/>
      <c r="E12" s="231"/>
      <c r="F12" s="231"/>
      <c r="G12" s="231"/>
      <c r="H12" s="231"/>
      <c r="I12" s="231"/>
      <c r="K12" s="232" t="s">
        <v>20</v>
      </c>
      <c r="L12" s="232"/>
      <c r="M12" s="232"/>
      <c r="N12" s="232"/>
      <c r="O12" s="232"/>
      <c r="P12" s="232"/>
      <c r="Q12" s="232"/>
      <c r="R12" s="232"/>
      <c r="T12" s="232" t="s">
        <v>21</v>
      </c>
      <c r="U12" s="232"/>
      <c r="V12" s="232"/>
      <c r="W12" s="232"/>
      <c r="X12" s="232"/>
      <c r="Y12" s="232"/>
      <c r="AA12" s="232" t="s">
        <v>22</v>
      </c>
      <c r="AB12" s="232"/>
      <c r="AC12" s="232"/>
      <c r="AD12" s="232"/>
      <c r="AE12" s="232"/>
      <c r="AF12" s="232"/>
      <c r="AH12" s="233" t="s">
        <v>23</v>
      </c>
      <c r="AI12" s="233"/>
      <c r="AJ12" s="233"/>
      <c r="AK12" s="233"/>
      <c r="AL12" s="233"/>
      <c r="AM12" s="233"/>
      <c r="AN12" s="233"/>
      <c r="AO12" s="233"/>
      <c r="AP12" s="233"/>
    </row>
    <row r="13" spans="1:55" ht="11.1" customHeight="1">
      <c r="A13" s="234" t="s">
        <v>24</v>
      </c>
      <c r="B13" s="234"/>
      <c r="C13" s="234"/>
      <c r="D13" s="234"/>
      <c r="E13" s="234"/>
      <c r="F13" s="234"/>
      <c r="G13" s="234"/>
      <c r="H13" s="234"/>
      <c r="I13" s="234"/>
      <c r="K13" s="235" t="s">
        <v>25</v>
      </c>
      <c r="L13" s="235"/>
      <c r="M13" s="235"/>
      <c r="N13" s="235"/>
      <c r="O13" s="235"/>
      <c r="P13" s="235"/>
      <c r="Q13" s="235"/>
      <c r="R13" s="235"/>
      <c r="T13" s="235" t="s">
        <v>26</v>
      </c>
      <c r="U13" s="235"/>
      <c r="V13" s="235"/>
      <c r="W13" s="235"/>
      <c r="X13" s="235"/>
      <c r="Y13" s="235"/>
      <c r="AA13" s="235" t="s">
        <v>27</v>
      </c>
      <c r="AB13" s="235"/>
      <c r="AC13" s="235"/>
      <c r="AD13" s="235"/>
      <c r="AE13" s="235"/>
      <c r="AF13" s="235"/>
      <c r="AH13" s="236" t="s">
        <v>28</v>
      </c>
      <c r="AI13" s="236"/>
      <c r="AJ13" s="236"/>
      <c r="AK13" s="236"/>
      <c r="AL13" s="236"/>
      <c r="AM13" s="236"/>
      <c r="AN13" s="236"/>
      <c r="AO13" s="236"/>
      <c r="AP13" s="236"/>
    </row>
    <row r="14" spans="1:55" ht="11.85" customHeight="1">
      <c r="A14" s="234" t="s">
        <v>29</v>
      </c>
      <c r="B14" s="234"/>
      <c r="C14" s="234"/>
      <c r="D14" s="234"/>
      <c r="E14" s="234"/>
      <c r="F14" s="234"/>
      <c r="G14" s="234"/>
      <c r="H14" s="234"/>
      <c r="I14" s="234"/>
      <c r="K14" s="235" t="s">
        <v>30</v>
      </c>
      <c r="L14" s="235"/>
      <c r="M14" s="235"/>
      <c r="N14" s="235"/>
      <c r="O14" s="235"/>
      <c r="P14" s="235"/>
      <c r="Q14" s="235"/>
      <c r="R14" s="235"/>
      <c r="T14" s="235" t="s">
        <v>30</v>
      </c>
      <c r="U14" s="235"/>
      <c r="V14" s="235"/>
      <c r="W14" s="235"/>
      <c r="X14" s="235"/>
      <c r="Y14" s="235"/>
      <c r="AA14" s="235" t="s">
        <v>31</v>
      </c>
      <c r="AB14" s="235"/>
      <c r="AC14" s="235"/>
      <c r="AD14" s="235"/>
      <c r="AE14" s="235"/>
      <c r="AF14" s="235"/>
      <c r="AH14" s="236" t="s">
        <v>32</v>
      </c>
      <c r="AI14" s="236"/>
      <c r="AJ14" s="236"/>
      <c r="AK14" s="236"/>
      <c r="AL14" s="236"/>
      <c r="AM14" s="236"/>
      <c r="AN14" s="236"/>
      <c r="AO14" s="236"/>
      <c r="AP14" s="236"/>
    </row>
    <row r="15" spans="1:55" ht="11.85" customHeight="1">
      <c r="A15" s="234" t="s">
        <v>33</v>
      </c>
      <c r="B15" s="234"/>
      <c r="C15" s="234"/>
      <c r="D15" s="234"/>
      <c r="E15" s="234"/>
      <c r="F15" s="234"/>
      <c r="G15" s="234"/>
      <c r="H15" s="234"/>
      <c r="I15" s="234"/>
      <c r="K15" s="235" t="s">
        <v>34</v>
      </c>
      <c r="L15" s="235"/>
      <c r="M15" s="235"/>
      <c r="N15" s="235"/>
      <c r="O15" s="235"/>
      <c r="P15" s="235"/>
      <c r="Q15" s="235"/>
      <c r="R15" s="235"/>
      <c r="T15" s="235" t="s">
        <v>35</v>
      </c>
      <c r="U15" s="235"/>
      <c r="V15" s="235"/>
      <c r="W15" s="235"/>
      <c r="X15" s="235"/>
      <c r="Y15" s="235"/>
      <c r="AA15" s="235" t="s">
        <v>36</v>
      </c>
      <c r="AB15" s="235"/>
      <c r="AC15" s="235"/>
      <c r="AD15" s="235"/>
      <c r="AE15" s="235"/>
      <c r="AF15" s="235"/>
      <c r="AH15" s="236" t="s">
        <v>37</v>
      </c>
      <c r="AI15" s="236"/>
      <c r="AJ15" s="236"/>
      <c r="AK15" s="236"/>
      <c r="AL15" s="236"/>
      <c r="AM15" s="236"/>
      <c r="AN15" s="236"/>
      <c r="AO15" s="236"/>
      <c r="AP15" s="236"/>
    </row>
    <row r="16" spans="1:55" ht="11.85" customHeight="1">
      <c r="A16" s="234" t="s">
        <v>38</v>
      </c>
      <c r="B16" s="234"/>
      <c r="C16" s="234"/>
      <c r="D16" s="234"/>
      <c r="E16" s="234"/>
      <c r="F16" s="234"/>
      <c r="G16" s="234"/>
      <c r="H16" s="234"/>
      <c r="I16" s="234"/>
      <c r="K16" s="235" t="s">
        <v>39</v>
      </c>
      <c r="L16" s="235"/>
      <c r="M16" s="235"/>
      <c r="N16" s="235"/>
      <c r="O16" s="235"/>
      <c r="P16" s="235"/>
      <c r="Q16" s="235"/>
      <c r="R16" s="235"/>
      <c r="T16" s="235" t="s">
        <v>39</v>
      </c>
      <c r="U16" s="235"/>
      <c r="V16" s="235"/>
      <c r="W16" s="235"/>
      <c r="X16" s="235"/>
      <c r="Y16" s="235"/>
      <c r="AA16" s="235" t="s">
        <v>40</v>
      </c>
      <c r="AB16" s="235"/>
      <c r="AC16" s="235"/>
      <c r="AD16" s="235"/>
      <c r="AE16" s="235"/>
      <c r="AF16" s="235"/>
      <c r="AH16" s="236" t="s">
        <v>41</v>
      </c>
      <c r="AI16" s="236"/>
      <c r="AJ16" s="236"/>
      <c r="AK16" s="236"/>
      <c r="AL16" s="236"/>
      <c r="AM16" s="236"/>
      <c r="AN16" s="236"/>
      <c r="AO16" s="236"/>
      <c r="AP16" s="236"/>
    </row>
    <row r="17" spans="1:42" ht="11.1" customHeight="1">
      <c r="A17" s="234" t="s">
        <v>42</v>
      </c>
      <c r="B17" s="234"/>
      <c r="C17" s="234"/>
      <c r="D17" s="234"/>
      <c r="E17" s="234"/>
      <c r="F17" s="234"/>
      <c r="G17" s="234"/>
      <c r="H17" s="234"/>
      <c r="I17" s="234"/>
      <c r="K17" s="235" t="s">
        <v>43</v>
      </c>
      <c r="L17" s="235"/>
      <c r="M17" s="235"/>
      <c r="N17" s="235"/>
      <c r="O17" s="235"/>
      <c r="P17" s="235"/>
      <c r="Q17" s="235"/>
      <c r="R17" s="235"/>
      <c r="T17" s="235" t="s">
        <v>43</v>
      </c>
      <c r="U17" s="235"/>
      <c r="V17" s="235"/>
      <c r="W17" s="235"/>
      <c r="X17" s="235"/>
      <c r="Y17" s="235"/>
      <c r="AA17" s="235" t="s">
        <v>43</v>
      </c>
      <c r="AB17" s="235"/>
      <c r="AC17" s="235"/>
      <c r="AD17" s="235"/>
      <c r="AE17" s="235"/>
      <c r="AF17" s="235"/>
      <c r="AH17" s="236" t="s">
        <v>43</v>
      </c>
      <c r="AI17" s="236"/>
      <c r="AJ17" s="236"/>
      <c r="AK17" s="236"/>
      <c r="AL17" s="236"/>
      <c r="AM17" s="236"/>
      <c r="AN17" s="236"/>
      <c r="AO17" s="236"/>
      <c r="AP17" s="236"/>
    </row>
    <row r="18" spans="1:42" ht="11.85" customHeight="1">
      <c r="A18" s="234" t="s">
        <v>44</v>
      </c>
      <c r="B18" s="234"/>
      <c r="C18" s="234"/>
      <c r="D18" s="234"/>
      <c r="E18" s="234"/>
      <c r="F18" s="234"/>
      <c r="G18" s="234"/>
      <c r="H18" s="234"/>
      <c r="I18" s="234"/>
      <c r="K18" s="235" t="s">
        <v>45</v>
      </c>
      <c r="L18" s="235"/>
      <c r="M18" s="235"/>
      <c r="N18" s="235"/>
      <c r="O18" s="235"/>
      <c r="P18" s="235"/>
      <c r="Q18" s="235"/>
      <c r="R18" s="235"/>
      <c r="T18" s="235" t="s">
        <v>46</v>
      </c>
      <c r="U18" s="235"/>
      <c r="V18" s="235"/>
      <c r="W18" s="235"/>
      <c r="X18" s="235"/>
      <c r="Y18" s="235"/>
      <c r="AA18" s="235" t="s">
        <v>47</v>
      </c>
      <c r="AB18" s="235"/>
      <c r="AC18" s="235"/>
      <c r="AD18" s="235"/>
      <c r="AE18" s="235"/>
      <c r="AF18" s="235"/>
      <c r="AH18" s="236" t="s">
        <v>48</v>
      </c>
      <c r="AI18" s="236"/>
      <c r="AJ18" s="236"/>
      <c r="AK18" s="236"/>
      <c r="AL18" s="236"/>
      <c r="AM18" s="236"/>
      <c r="AN18" s="236"/>
      <c r="AO18" s="236"/>
      <c r="AP18" s="236"/>
    </row>
    <row r="19" spans="1:42" ht="11.85" customHeight="1">
      <c r="A19" s="234" t="s">
        <v>49</v>
      </c>
      <c r="B19" s="234"/>
      <c r="C19" s="234"/>
      <c r="D19" s="234"/>
      <c r="E19" s="234"/>
      <c r="F19" s="234"/>
      <c r="G19" s="234"/>
      <c r="H19" s="234"/>
      <c r="I19" s="234"/>
      <c r="K19" s="235" t="s">
        <v>50</v>
      </c>
      <c r="L19" s="235"/>
      <c r="M19" s="235"/>
      <c r="N19" s="235"/>
      <c r="O19" s="235"/>
      <c r="P19" s="235"/>
      <c r="Q19" s="235"/>
      <c r="R19" s="235"/>
      <c r="T19" s="235" t="s">
        <v>51</v>
      </c>
      <c r="U19" s="235"/>
      <c r="V19" s="235"/>
      <c r="W19" s="235"/>
      <c r="X19" s="235"/>
      <c r="Y19" s="235"/>
      <c r="AA19" s="235" t="s">
        <v>52</v>
      </c>
      <c r="AB19" s="235"/>
      <c r="AC19" s="235"/>
      <c r="AD19" s="235"/>
      <c r="AE19" s="235"/>
      <c r="AF19" s="235"/>
      <c r="AH19" s="236" t="s">
        <v>53</v>
      </c>
      <c r="AI19" s="236"/>
      <c r="AJ19" s="236"/>
      <c r="AK19" s="236"/>
      <c r="AL19" s="236"/>
      <c r="AM19" s="236"/>
      <c r="AN19" s="236"/>
      <c r="AO19" s="236"/>
      <c r="AP19" s="236"/>
    </row>
    <row r="20" spans="1:42" ht="11.85" customHeight="1">
      <c r="A20" s="234" t="s">
        <v>54</v>
      </c>
      <c r="B20" s="234"/>
      <c r="C20" s="234"/>
      <c r="D20" s="234"/>
      <c r="E20" s="234"/>
      <c r="F20" s="234"/>
      <c r="G20" s="234"/>
      <c r="H20" s="234"/>
      <c r="I20" s="234"/>
      <c r="K20" s="235" t="s">
        <v>55</v>
      </c>
      <c r="L20" s="235"/>
      <c r="M20" s="235"/>
      <c r="N20" s="235"/>
      <c r="O20" s="235"/>
      <c r="P20" s="235"/>
      <c r="Q20" s="235"/>
      <c r="R20" s="235"/>
      <c r="T20" s="235" t="s">
        <v>56</v>
      </c>
      <c r="U20" s="235"/>
      <c r="V20" s="235"/>
      <c r="W20" s="235"/>
      <c r="X20" s="235"/>
      <c r="Y20" s="235"/>
      <c r="AA20" s="235" t="s">
        <v>57</v>
      </c>
      <c r="AB20" s="235"/>
      <c r="AC20" s="235"/>
      <c r="AD20" s="235"/>
      <c r="AE20" s="235"/>
      <c r="AF20" s="235"/>
      <c r="AH20" s="236" t="s">
        <v>58</v>
      </c>
      <c r="AI20" s="236"/>
      <c r="AJ20" s="236"/>
      <c r="AK20" s="236"/>
      <c r="AL20" s="236"/>
      <c r="AM20" s="236"/>
      <c r="AN20" s="236"/>
      <c r="AO20" s="236"/>
      <c r="AP20" s="236"/>
    </row>
    <row r="21" spans="1:42" ht="11.1" customHeight="1">
      <c r="A21" s="231" t="s">
        <v>59</v>
      </c>
      <c r="B21" s="231"/>
      <c r="C21" s="231"/>
      <c r="D21" s="231"/>
      <c r="E21" s="231"/>
      <c r="F21" s="231"/>
      <c r="G21" s="231"/>
      <c r="H21" s="231"/>
      <c r="I21" s="231"/>
      <c r="K21" s="232" t="s">
        <v>60</v>
      </c>
      <c r="L21" s="232"/>
      <c r="M21" s="232"/>
      <c r="N21" s="232"/>
      <c r="O21" s="232"/>
      <c r="P21" s="232"/>
      <c r="Q21" s="232"/>
      <c r="R21" s="232"/>
      <c r="T21" s="232" t="s">
        <v>61</v>
      </c>
      <c r="U21" s="232"/>
      <c r="V21" s="232"/>
      <c r="W21" s="232"/>
      <c r="X21" s="232"/>
      <c r="Y21" s="232"/>
      <c r="AA21" s="232" t="s">
        <v>62</v>
      </c>
      <c r="AB21" s="232"/>
      <c r="AC21" s="232"/>
      <c r="AD21" s="232"/>
      <c r="AE21" s="232"/>
      <c r="AF21" s="232"/>
      <c r="AH21" s="233" t="s">
        <v>63</v>
      </c>
      <c r="AI21" s="233"/>
      <c r="AJ21" s="233"/>
      <c r="AK21" s="233"/>
      <c r="AL21" s="233"/>
      <c r="AM21" s="233"/>
      <c r="AN21" s="233"/>
      <c r="AO21" s="233"/>
      <c r="AP21" s="233"/>
    </row>
    <row r="22" spans="1:42" ht="11.85" customHeight="1">
      <c r="A22" s="234" t="s">
        <v>64</v>
      </c>
      <c r="B22" s="234"/>
      <c r="C22" s="234"/>
      <c r="D22" s="234"/>
      <c r="E22" s="234"/>
      <c r="F22" s="234"/>
      <c r="G22" s="234"/>
      <c r="H22" s="234"/>
      <c r="I22" s="234"/>
      <c r="K22" s="235" t="s">
        <v>65</v>
      </c>
      <c r="L22" s="235"/>
      <c r="M22" s="235"/>
      <c r="N22" s="235"/>
      <c r="O22" s="235"/>
      <c r="P22" s="235"/>
      <c r="Q22" s="235"/>
      <c r="R22" s="235"/>
      <c r="T22" s="235" t="s">
        <v>65</v>
      </c>
      <c r="U22" s="235"/>
      <c r="V22" s="235"/>
      <c r="W22" s="235"/>
      <c r="X22" s="235"/>
      <c r="Y22" s="235"/>
      <c r="AA22" s="235" t="s">
        <v>66</v>
      </c>
      <c r="AB22" s="235"/>
      <c r="AC22" s="235"/>
      <c r="AD22" s="235"/>
      <c r="AE22" s="235"/>
      <c r="AF22" s="235"/>
      <c r="AH22" s="236">
        <v>-20</v>
      </c>
      <c r="AI22" s="236"/>
      <c r="AJ22" s="236"/>
      <c r="AK22" s="236"/>
      <c r="AL22" s="236"/>
      <c r="AM22" s="236"/>
      <c r="AN22" s="236"/>
      <c r="AO22" s="236"/>
      <c r="AP22" s="236"/>
    </row>
    <row r="23" spans="1:42" ht="11.85" customHeight="1">
      <c r="A23" s="234" t="s">
        <v>67</v>
      </c>
      <c r="B23" s="234"/>
      <c r="C23" s="234"/>
      <c r="D23" s="234"/>
      <c r="E23" s="234"/>
      <c r="F23" s="234"/>
      <c r="G23" s="234"/>
      <c r="H23" s="234"/>
      <c r="I23" s="234"/>
      <c r="K23" s="235" t="s">
        <v>43</v>
      </c>
      <c r="L23" s="235"/>
      <c r="M23" s="235"/>
      <c r="N23" s="235"/>
      <c r="O23" s="235"/>
      <c r="P23" s="235"/>
      <c r="Q23" s="235"/>
      <c r="R23" s="235"/>
      <c r="T23" s="235" t="s">
        <v>43</v>
      </c>
      <c r="U23" s="235"/>
      <c r="V23" s="235"/>
      <c r="W23" s="235"/>
      <c r="X23" s="235"/>
      <c r="Y23" s="235"/>
      <c r="AA23" s="235" t="s">
        <v>43</v>
      </c>
      <c r="AB23" s="235"/>
      <c r="AC23" s="235"/>
      <c r="AD23" s="235"/>
      <c r="AE23" s="235"/>
      <c r="AF23" s="235"/>
      <c r="AH23" s="236" t="s">
        <v>43</v>
      </c>
      <c r="AI23" s="236"/>
      <c r="AJ23" s="236"/>
      <c r="AK23" s="236"/>
      <c r="AL23" s="236"/>
      <c r="AM23" s="236"/>
      <c r="AN23" s="236"/>
      <c r="AO23" s="236"/>
      <c r="AP23" s="236"/>
    </row>
    <row r="24" spans="1:42" ht="11.85" customHeight="1">
      <c r="A24" s="234" t="s">
        <v>68</v>
      </c>
      <c r="B24" s="234"/>
      <c r="C24" s="234"/>
      <c r="D24" s="234"/>
      <c r="E24" s="234"/>
      <c r="F24" s="234"/>
      <c r="G24" s="234"/>
      <c r="H24" s="234"/>
      <c r="I24" s="234"/>
      <c r="K24" s="235" t="s">
        <v>69</v>
      </c>
      <c r="L24" s="235"/>
      <c r="M24" s="235"/>
      <c r="N24" s="235"/>
      <c r="O24" s="235"/>
      <c r="P24" s="235"/>
      <c r="Q24" s="235"/>
      <c r="R24" s="235"/>
      <c r="T24" s="235" t="s">
        <v>69</v>
      </c>
      <c r="U24" s="235"/>
      <c r="V24" s="235"/>
      <c r="W24" s="235"/>
      <c r="X24" s="235"/>
      <c r="Y24" s="235"/>
      <c r="AA24" s="235" t="s">
        <v>70</v>
      </c>
      <c r="AB24" s="235"/>
      <c r="AC24" s="235"/>
      <c r="AD24" s="235"/>
      <c r="AE24" s="235"/>
      <c r="AF24" s="235"/>
      <c r="AH24" s="236" t="s">
        <v>71</v>
      </c>
      <c r="AI24" s="236"/>
      <c r="AJ24" s="236"/>
      <c r="AK24" s="236"/>
      <c r="AL24" s="236"/>
      <c r="AM24" s="236"/>
      <c r="AN24" s="236"/>
      <c r="AO24" s="236"/>
      <c r="AP24" s="236"/>
    </row>
    <row r="25" spans="1:42" ht="11.1" customHeight="1">
      <c r="A25" s="234" t="s">
        <v>72</v>
      </c>
      <c r="B25" s="234"/>
      <c r="C25" s="234"/>
      <c r="D25" s="234"/>
      <c r="E25" s="234"/>
      <c r="F25" s="234"/>
      <c r="G25" s="234"/>
      <c r="H25" s="234"/>
      <c r="I25" s="234"/>
      <c r="K25" s="235" t="s">
        <v>73</v>
      </c>
      <c r="L25" s="235"/>
      <c r="M25" s="235"/>
      <c r="N25" s="235"/>
      <c r="O25" s="235"/>
      <c r="P25" s="235"/>
      <c r="Q25" s="235"/>
      <c r="R25" s="235"/>
      <c r="T25" s="235" t="s">
        <v>74</v>
      </c>
      <c r="U25" s="235"/>
      <c r="V25" s="235"/>
      <c r="W25" s="235"/>
      <c r="X25" s="235"/>
      <c r="Y25" s="235"/>
      <c r="AA25" s="235" t="s">
        <v>75</v>
      </c>
      <c r="AB25" s="235"/>
      <c r="AC25" s="235"/>
      <c r="AD25" s="235"/>
      <c r="AE25" s="235"/>
      <c r="AF25" s="235"/>
      <c r="AH25" s="236" t="s">
        <v>76</v>
      </c>
      <c r="AI25" s="236"/>
      <c r="AJ25" s="236"/>
      <c r="AK25" s="236"/>
      <c r="AL25" s="236"/>
      <c r="AM25" s="236"/>
      <c r="AN25" s="236"/>
      <c r="AO25" s="236"/>
      <c r="AP25" s="236"/>
    </row>
    <row r="26" spans="1:42" ht="11.85" customHeight="1">
      <c r="A26" s="234" t="s">
        <v>77</v>
      </c>
      <c r="B26" s="234"/>
      <c r="C26" s="234"/>
      <c r="D26" s="234"/>
      <c r="E26" s="234"/>
      <c r="F26" s="234"/>
      <c r="G26" s="234"/>
      <c r="H26" s="234"/>
      <c r="I26" s="234"/>
      <c r="K26" s="235" t="s">
        <v>78</v>
      </c>
      <c r="L26" s="235"/>
      <c r="M26" s="235"/>
      <c r="N26" s="235"/>
      <c r="O26" s="235"/>
      <c r="P26" s="235"/>
      <c r="Q26" s="235"/>
      <c r="R26" s="235"/>
      <c r="T26" s="235" t="s">
        <v>79</v>
      </c>
      <c r="U26" s="235"/>
      <c r="V26" s="235"/>
      <c r="W26" s="235"/>
      <c r="X26" s="235"/>
      <c r="Y26" s="235"/>
      <c r="AA26" s="235" t="s">
        <v>80</v>
      </c>
      <c r="AB26" s="235"/>
      <c r="AC26" s="235"/>
      <c r="AD26" s="235"/>
      <c r="AE26" s="235"/>
      <c r="AF26" s="235"/>
      <c r="AH26" s="236" t="s">
        <v>81</v>
      </c>
      <c r="AI26" s="236"/>
      <c r="AJ26" s="236"/>
      <c r="AK26" s="236"/>
      <c r="AL26" s="236"/>
      <c r="AM26" s="236"/>
      <c r="AN26" s="236"/>
      <c r="AO26" s="236"/>
      <c r="AP26" s="236"/>
    </row>
    <row r="27" spans="1:42" ht="11.85" customHeight="1">
      <c r="A27" s="231" t="s">
        <v>82</v>
      </c>
      <c r="B27" s="231"/>
      <c r="C27" s="231"/>
      <c r="D27" s="231"/>
      <c r="E27" s="231"/>
      <c r="F27" s="231"/>
      <c r="G27" s="231"/>
      <c r="H27" s="231"/>
      <c r="I27" s="231"/>
      <c r="K27" s="232" t="s">
        <v>83</v>
      </c>
      <c r="L27" s="232"/>
      <c r="M27" s="232"/>
      <c r="N27" s="232"/>
      <c r="O27" s="232"/>
      <c r="P27" s="232"/>
      <c r="Q27" s="232"/>
      <c r="R27" s="232"/>
      <c r="T27" s="232" t="s">
        <v>84</v>
      </c>
      <c r="U27" s="232"/>
      <c r="V27" s="232"/>
      <c r="W27" s="232"/>
      <c r="X27" s="232"/>
      <c r="Y27" s="232"/>
      <c r="AA27" s="232" t="s">
        <v>85</v>
      </c>
      <c r="AB27" s="232"/>
      <c r="AC27" s="232"/>
      <c r="AD27" s="232"/>
      <c r="AE27" s="232"/>
      <c r="AF27" s="232"/>
      <c r="AH27" s="233" t="s">
        <v>86</v>
      </c>
      <c r="AI27" s="233"/>
      <c r="AJ27" s="233"/>
      <c r="AK27" s="233"/>
      <c r="AL27" s="233"/>
      <c r="AM27" s="233"/>
      <c r="AN27" s="233"/>
      <c r="AO27" s="233"/>
      <c r="AP27" s="233"/>
    </row>
    <row r="28" spans="1:42" ht="11.85" customHeight="1">
      <c r="A28" s="231" t="s">
        <v>87</v>
      </c>
      <c r="B28" s="231"/>
      <c r="C28" s="231"/>
      <c r="D28" s="231"/>
      <c r="E28" s="231"/>
      <c r="F28" s="231"/>
      <c r="G28" s="231"/>
      <c r="H28" s="231"/>
      <c r="I28" s="231"/>
      <c r="K28" s="232" t="s">
        <v>43</v>
      </c>
      <c r="L28" s="232"/>
      <c r="M28" s="232"/>
      <c r="N28" s="232"/>
      <c r="O28" s="232"/>
      <c r="P28" s="232"/>
      <c r="Q28" s="232"/>
      <c r="R28" s="232"/>
      <c r="T28" s="232" t="s">
        <v>43</v>
      </c>
      <c r="U28" s="232"/>
      <c r="V28" s="232"/>
      <c r="W28" s="232"/>
      <c r="X28" s="232"/>
      <c r="Y28" s="232"/>
      <c r="AA28" s="232" t="s">
        <v>43</v>
      </c>
      <c r="AB28" s="232"/>
      <c r="AC28" s="232"/>
      <c r="AD28" s="232"/>
      <c r="AE28" s="232"/>
      <c r="AF28" s="232"/>
      <c r="AH28" s="233" t="s">
        <v>43</v>
      </c>
      <c r="AI28" s="233"/>
      <c r="AJ28" s="233"/>
      <c r="AK28" s="233"/>
      <c r="AL28" s="233"/>
      <c r="AM28" s="233"/>
      <c r="AN28" s="233"/>
      <c r="AO28" s="233"/>
      <c r="AP28" s="233"/>
    </row>
    <row r="29" spans="1:42" ht="11.1" customHeight="1">
      <c r="A29" s="234" t="s">
        <v>88</v>
      </c>
      <c r="B29" s="234"/>
      <c r="C29" s="234"/>
      <c r="D29" s="234"/>
      <c r="E29" s="234"/>
      <c r="F29" s="234"/>
      <c r="G29" s="234"/>
      <c r="H29" s="234"/>
      <c r="I29" s="234"/>
      <c r="K29" s="235" t="s">
        <v>43</v>
      </c>
      <c r="L29" s="235"/>
      <c r="M29" s="235"/>
      <c r="N29" s="235"/>
      <c r="O29" s="235"/>
      <c r="P29" s="235"/>
      <c r="Q29" s="235"/>
      <c r="R29" s="235"/>
      <c r="T29" s="235" t="s">
        <v>43</v>
      </c>
      <c r="U29" s="235"/>
      <c r="V29" s="235"/>
      <c r="W29" s="235"/>
      <c r="X29" s="235"/>
      <c r="Y29" s="235"/>
      <c r="AA29" s="235" t="s">
        <v>43</v>
      </c>
      <c r="AB29" s="235"/>
      <c r="AC29" s="235"/>
      <c r="AD29" s="235"/>
      <c r="AE29" s="235"/>
      <c r="AF29" s="235"/>
      <c r="AH29" s="236" t="s">
        <v>43</v>
      </c>
      <c r="AI29" s="236"/>
      <c r="AJ29" s="236"/>
      <c r="AK29" s="236"/>
      <c r="AL29" s="236"/>
      <c r="AM29" s="236"/>
      <c r="AN29" s="236"/>
      <c r="AO29" s="236"/>
      <c r="AP29" s="236"/>
    </row>
    <row r="30" spans="1:42" ht="11.85" customHeight="1">
      <c r="A30" s="234" t="s">
        <v>89</v>
      </c>
      <c r="B30" s="234"/>
      <c r="C30" s="234"/>
      <c r="D30" s="234"/>
      <c r="E30" s="234"/>
      <c r="F30" s="234"/>
      <c r="G30" s="234"/>
      <c r="H30" s="234"/>
      <c r="I30" s="234"/>
      <c r="K30" s="235" t="s">
        <v>43</v>
      </c>
      <c r="L30" s="235"/>
      <c r="M30" s="235"/>
      <c r="N30" s="235"/>
      <c r="O30" s="235"/>
      <c r="P30" s="235"/>
      <c r="Q30" s="235"/>
      <c r="R30" s="235"/>
      <c r="T30" s="235" t="s">
        <v>43</v>
      </c>
      <c r="U30" s="235"/>
      <c r="V30" s="235"/>
      <c r="W30" s="235"/>
      <c r="X30" s="235"/>
      <c r="Y30" s="235"/>
      <c r="AA30" s="235" t="s">
        <v>43</v>
      </c>
      <c r="AB30" s="235"/>
      <c r="AC30" s="235"/>
      <c r="AD30" s="235"/>
      <c r="AE30" s="235"/>
      <c r="AF30" s="235"/>
      <c r="AH30" s="236" t="s">
        <v>43</v>
      </c>
      <c r="AI30" s="236"/>
      <c r="AJ30" s="236"/>
      <c r="AK30" s="236"/>
      <c r="AL30" s="236"/>
      <c r="AM30" s="236"/>
      <c r="AN30" s="236"/>
      <c r="AO30" s="236"/>
      <c r="AP30" s="236"/>
    </row>
    <row r="31" spans="1:42" ht="11.85" customHeight="1">
      <c r="A31" s="234" t="s">
        <v>90</v>
      </c>
      <c r="B31" s="234"/>
      <c r="C31" s="234"/>
      <c r="D31" s="234"/>
      <c r="E31" s="234"/>
      <c r="F31" s="234"/>
      <c r="G31" s="234"/>
      <c r="H31" s="234"/>
      <c r="I31" s="234"/>
      <c r="K31" s="235" t="s">
        <v>43</v>
      </c>
      <c r="L31" s="235"/>
      <c r="M31" s="235"/>
      <c r="N31" s="235"/>
      <c r="O31" s="235"/>
      <c r="P31" s="235"/>
      <c r="Q31" s="235"/>
      <c r="R31" s="235"/>
      <c r="T31" s="235" t="s">
        <v>43</v>
      </c>
      <c r="U31" s="235"/>
      <c r="V31" s="235"/>
      <c r="W31" s="235"/>
      <c r="X31" s="235"/>
      <c r="Y31" s="235"/>
      <c r="AA31" s="235" t="s">
        <v>43</v>
      </c>
      <c r="AB31" s="235"/>
      <c r="AC31" s="235"/>
      <c r="AD31" s="235"/>
      <c r="AE31" s="235"/>
      <c r="AF31" s="235"/>
      <c r="AH31" s="236" t="s">
        <v>43</v>
      </c>
      <c r="AI31" s="236"/>
      <c r="AJ31" s="236"/>
      <c r="AK31" s="236"/>
      <c r="AL31" s="236"/>
      <c r="AM31" s="236"/>
      <c r="AN31" s="236"/>
      <c r="AO31" s="236"/>
      <c r="AP31" s="236"/>
    </row>
    <row r="32" spans="1:42" ht="11.85" customHeight="1">
      <c r="A32" s="234" t="s">
        <v>91</v>
      </c>
      <c r="B32" s="234"/>
      <c r="C32" s="234"/>
      <c r="D32" s="234"/>
      <c r="E32" s="234"/>
      <c r="F32" s="234"/>
      <c r="G32" s="234"/>
      <c r="H32" s="234"/>
      <c r="I32" s="234"/>
      <c r="K32" s="235" t="s">
        <v>43</v>
      </c>
      <c r="L32" s="235"/>
      <c r="M32" s="235"/>
      <c r="N32" s="235"/>
      <c r="O32" s="235"/>
      <c r="P32" s="235"/>
      <c r="Q32" s="235"/>
      <c r="R32" s="235"/>
      <c r="T32" s="235" t="s">
        <v>43</v>
      </c>
      <c r="U32" s="235"/>
      <c r="V32" s="235"/>
      <c r="W32" s="235"/>
      <c r="X32" s="235"/>
      <c r="Y32" s="235"/>
      <c r="AA32" s="235" t="s">
        <v>43</v>
      </c>
      <c r="AB32" s="235"/>
      <c r="AC32" s="235"/>
      <c r="AD32" s="235"/>
      <c r="AE32" s="235"/>
      <c r="AF32" s="235"/>
      <c r="AH32" s="236" t="s">
        <v>43</v>
      </c>
      <c r="AI32" s="236"/>
      <c r="AJ32" s="236"/>
      <c r="AK32" s="236"/>
      <c r="AL32" s="236"/>
      <c r="AM32" s="236"/>
      <c r="AN32" s="236"/>
      <c r="AO32" s="236"/>
      <c r="AP32" s="236"/>
    </row>
    <row r="33" spans="1:55" ht="11.1" customHeight="1">
      <c r="A33" s="234" t="s">
        <v>89</v>
      </c>
      <c r="B33" s="234"/>
      <c r="C33" s="234"/>
      <c r="D33" s="234"/>
      <c r="E33" s="234"/>
      <c r="F33" s="234"/>
      <c r="G33" s="234"/>
      <c r="H33" s="234"/>
      <c r="I33" s="234"/>
      <c r="K33" s="235" t="s">
        <v>43</v>
      </c>
      <c r="L33" s="235"/>
      <c r="M33" s="235"/>
      <c r="N33" s="235"/>
      <c r="O33" s="235"/>
      <c r="P33" s="235"/>
      <c r="Q33" s="235"/>
      <c r="R33" s="235"/>
      <c r="T33" s="235" t="s">
        <v>43</v>
      </c>
      <c r="U33" s="235"/>
      <c r="V33" s="235"/>
      <c r="W33" s="235"/>
      <c r="X33" s="235"/>
      <c r="Y33" s="235"/>
      <c r="AA33" s="235" t="s">
        <v>43</v>
      </c>
      <c r="AB33" s="235"/>
      <c r="AC33" s="235"/>
      <c r="AD33" s="235"/>
      <c r="AE33" s="235"/>
      <c r="AF33" s="235"/>
      <c r="AH33" s="236" t="s">
        <v>43</v>
      </c>
      <c r="AI33" s="236"/>
      <c r="AJ33" s="236"/>
      <c r="AK33" s="236"/>
      <c r="AL33" s="236"/>
      <c r="AM33" s="236"/>
      <c r="AN33" s="236"/>
      <c r="AO33" s="236"/>
      <c r="AP33" s="236"/>
    </row>
    <row r="34" spans="1:55" ht="11.85" customHeight="1">
      <c r="A34" s="234" t="s">
        <v>90</v>
      </c>
      <c r="B34" s="234"/>
      <c r="C34" s="234"/>
      <c r="D34" s="234"/>
      <c r="E34" s="234"/>
      <c r="F34" s="234"/>
      <c r="G34" s="234"/>
      <c r="H34" s="234"/>
      <c r="I34" s="234"/>
      <c r="K34" s="235" t="s">
        <v>43</v>
      </c>
      <c r="L34" s="235"/>
      <c r="M34" s="235"/>
      <c r="N34" s="235"/>
      <c r="O34" s="235"/>
      <c r="P34" s="235"/>
      <c r="Q34" s="235"/>
      <c r="R34" s="235"/>
      <c r="T34" s="235" t="s">
        <v>43</v>
      </c>
      <c r="U34" s="235"/>
      <c r="V34" s="235"/>
      <c r="W34" s="235"/>
      <c r="X34" s="235"/>
      <c r="Y34" s="235"/>
      <c r="AA34" s="235" t="s">
        <v>43</v>
      </c>
      <c r="AB34" s="235"/>
      <c r="AC34" s="235"/>
      <c r="AD34" s="235"/>
      <c r="AE34" s="235"/>
      <c r="AF34" s="235"/>
      <c r="AH34" s="236" t="s">
        <v>43</v>
      </c>
      <c r="AI34" s="236"/>
      <c r="AJ34" s="236"/>
      <c r="AK34" s="236"/>
      <c r="AL34" s="236"/>
      <c r="AM34" s="236"/>
      <c r="AN34" s="236"/>
      <c r="AO34" s="236"/>
      <c r="AP34" s="236"/>
    </row>
    <row r="35" spans="1:55" ht="11.85" customHeight="1">
      <c r="A35" s="231" t="s">
        <v>92</v>
      </c>
      <c r="B35" s="231"/>
      <c r="C35" s="231"/>
      <c r="D35" s="231"/>
      <c r="E35" s="231"/>
      <c r="F35" s="231"/>
      <c r="G35" s="231"/>
      <c r="H35" s="231"/>
      <c r="I35" s="231"/>
      <c r="K35" s="232" t="s">
        <v>83</v>
      </c>
      <c r="L35" s="232"/>
      <c r="M35" s="232"/>
      <c r="N35" s="232"/>
      <c r="O35" s="232"/>
      <c r="P35" s="232"/>
      <c r="Q35" s="232"/>
      <c r="R35" s="232"/>
      <c r="T35" s="232" t="s">
        <v>84</v>
      </c>
      <c r="U35" s="232"/>
      <c r="V35" s="232"/>
      <c r="W35" s="232"/>
      <c r="X35" s="232"/>
      <c r="Y35" s="232"/>
      <c r="AA35" s="232" t="s">
        <v>85</v>
      </c>
      <c r="AB35" s="232"/>
      <c r="AC35" s="232"/>
      <c r="AD35" s="232"/>
      <c r="AE35" s="232"/>
      <c r="AF35" s="232"/>
      <c r="AH35" s="233" t="s">
        <v>86</v>
      </c>
      <c r="AI35" s="233"/>
      <c r="AJ35" s="233"/>
      <c r="AK35" s="233"/>
      <c r="AL35" s="233"/>
      <c r="AM35" s="233"/>
      <c r="AN35" s="233"/>
      <c r="AO35" s="233"/>
      <c r="AP35" s="233"/>
    </row>
    <row r="36" spans="1:55" ht="11.85" customHeight="1">
      <c r="A36" s="234" t="s">
        <v>93</v>
      </c>
      <c r="B36" s="234"/>
      <c r="C36" s="234"/>
      <c r="D36" s="234"/>
      <c r="E36" s="234"/>
      <c r="F36" s="234"/>
      <c r="G36" s="234"/>
      <c r="H36" s="234"/>
      <c r="I36" s="234"/>
      <c r="K36" s="235" t="s">
        <v>43</v>
      </c>
      <c r="L36" s="235"/>
      <c r="M36" s="235"/>
      <c r="N36" s="235"/>
      <c r="O36" s="235"/>
      <c r="P36" s="235"/>
      <c r="Q36" s="235"/>
      <c r="R36" s="235"/>
      <c r="T36" s="235" t="s">
        <v>43</v>
      </c>
      <c r="U36" s="235"/>
      <c r="V36" s="235"/>
      <c r="W36" s="235"/>
      <c r="X36" s="235"/>
      <c r="Y36" s="235"/>
      <c r="AA36" s="235" t="s">
        <v>94</v>
      </c>
      <c r="AB36" s="235"/>
      <c r="AC36" s="235"/>
      <c r="AD36" s="235"/>
      <c r="AE36" s="235"/>
      <c r="AF36" s="235"/>
      <c r="AH36" s="236" t="s">
        <v>43</v>
      </c>
      <c r="AI36" s="236"/>
      <c r="AJ36" s="236"/>
      <c r="AK36" s="236"/>
      <c r="AL36" s="236"/>
      <c r="AM36" s="236"/>
      <c r="AN36" s="236"/>
      <c r="AO36" s="236"/>
      <c r="AP36" s="236"/>
    </row>
    <row r="37" spans="1:55" ht="11.1" customHeight="1">
      <c r="A37" s="231" t="s">
        <v>95</v>
      </c>
      <c r="B37" s="231"/>
      <c r="C37" s="231"/>
      <c r="D37" s="231"/>
      <c r="E37" s="231"/>
      <c r="F37" s="231"/>
      <c r="G37" s="231"/>
      <c r="H37" s="231"/>
      <c r="I37" s="231"/>
      <c r="K37" s="232" t="s">
        <v>83</v>
      </c>
      <c r="L37" s="232"/>
      <c r="M37" s="232"/>
      <c r="N37" s="232"/>
      <c r="O37" s="232"/>
      <c r="P37" s="232"/>
      <c r="Q37" s="232"/>
      <c r="R37" s="232"/>
      <c r="T37" s="232" t="s">
        <v>84</v>
      </c>
      <c r="U37" s="232"/>
      <c r="V37" s="232"/>
      <c r="W37" s="232"/>
      <c r="X37" s="232"/>
      <c r="Y37" s="232"/>
      <c r="AA37" s="232" t="s">
        <v>96</v>
      </c>
      <c r="AB37" s="232"/>
      <c r="AC37" s="232"/>
      <c r="AD37" s="232"/>
      <c r="AE37" s="232"/>
      <c r="AF37" s="232"/>
      <c r="AH37" s="233" t="s">
        <v>97</v>
      </c>
      <c r="AI37" s="233"/>
      <c r="AJ37" s="233"/>
      <c r="AK37" s="233"/>
      <c r="AL37" s="233"/>
      <c r="AM37" s="233"/>
      <c r="AN37" s="233"/>
      <c r="AO37" s="233"/>
      <c r="AP37" s="233"/>
    </row>
    <row r="38" spans="1:55" ht="11.85" customHeight="1">
      <c r="A38" s="231" t="s">
        <v>98</v>
      </c>
      <c r="B38" s="231"/>
      <c r="C38" s="231"/>
      <c r="D38" s="231"/>
      <c r="E38" s="231"/>
      <c r="F38" s="231"/>
      <c r="G38" s="231"/>
      <c r="H38" s="231"/>
      <c r="I38" s="231"/>
      <c r="K38" s="232" t="s">
        <v>43</v>
      </c>
      <c r="L38" s="232"/>
      <c r="M38" s="232"/>
      <c r="N38" s="232"/>
      <c r="O38" s="232"/>
      <c r="P38" s="232"/>
      <c r="Q38" s="232"/>
      <c r="R38" s="232"/>
      <c r="T38" s="232" t="s">
        <v>99</v>
      </c>
      <c r="U38" s="232"/>
      <c r="V38" s="232"/>
      <c r="W38" s="232"/>
      <c r="X38" s="232"/>
      <c r="Y38" s="232"/>
      <c r="AA38" s="232" t="s">
        <v>99</v>
      </c>
      <c r="AB38" s="232"/>
      <c r="AC38" s="232"/>
      <c r="AD38" s="232"/>
      <c r="AE38" s="232"/>
      <c r="AF38" s="232"/>
      <c r="AH38" s="233" t="s">
        <v>43</v>
      </c>
      <c r="AI38" s="233"/>
      <c r="AJ38" s="233"/>
      <c r="AK38" s="233"/>
      <c r="AL38" s="233"/>
      <c r="AM38" s="233"/>
      <c r="AN38" s="233"/>
      <c r="AO38" s="233"/>
      <c r="AP38" s="233"/>
    </row>
    <row r="39" spans="1:55" ht="11.85" customHeight="1">
      <c r="A39" s="234" t="s">
        <v>100</v>
      </c>
      <c r="B39" s="234"/>
      <c r="C39" s="234"/>
      <c r="D39" s="234"/>
      <c r="E39" s="234"/>
      <c r="F39" s="234"/>
      <c r="G39" s="234"/>
      <c r="H39" s="234"/>
      <c r="I39" s="234"/>
      <c r="K39" s="235" t="s">
        <v>43</v>
      </c>
      <c r="L39" s="235"/>
      <c r="M39" s="235"/>
      <c r="N39" s="235"/>
      <c r="O39" s="235"/>
      <c r="P39" s="235"/>
      <c r="Q39" s="235"/>
      <c r="R39" s="235"/>
      <c r="T39" s="235" t="s">
        <v>43</v>
      </c>
      <c r="U39" s="235"/>
      <c r="V39" s="235"/>
      <c r="W39" s="235"/>
      <c r="X39" s="235"/>
      <c r="Y39" s="235"/>
      <c r="AA39" s="235" t="s">
        <v>43</v>
      </c>
      <c r="AB39" s="235"/>
      <c r="AC39" s="235"/>
      <c r="AD39" s="235"/>
      <c r="AE39" s="235"/>
      <c r="AF39" s="235"/>
      <c r="AH39" s="236" t="s">
        <v>43</v>
      </c>
      <c r="AI39" s="236"/>
      <c r="AJ39" s="236"/>
      <c r="AK39" s="236"/>
      <c r="AL39" s="236"/>
      <c r="AM39" s="236"/>
      <c r="AN39" s="236"/>
      <c r="AO39" s="236"/>
      <c r="AP39" s="236"/>
    </row>
    <row r="40" spans="1:55" ht="11.85" customHeight="1">
      <c r="A40" s="234" t="s">
        <v>101</v>
      </c>
      <c r="B40" s="234"/>
      <c r="C40" s="234"/>
      <c r="D40" s="234"/>
      <c r="E40" s="234"/>
      <c r="F40" s="234"/>
      <c r="G40" s="234"/>
      <c r="H40" s="234"/>
      <c r="I40" s="234"/>
      <c r="K40" s="235" t="s">
        <v>43</v>
      </c>
      <c r="L40" s="235"/>
      <c r="M40" s="235"/>
      <c r="N40" s="235"/>
      <c r="O40" s="235"/>
      <c r="P40" s="235"/>
      <c r="Q40" s="235"/>
      <c r="R40" s="235"/>
      <c r="T40" s="235" t="s">
        <v>99</v>
      </c>
      <c r="U40" s="235"/>
      <c r="V40" s="235"/>
      <c r="W40" s="235"/>
      <c r="X40" s="235"/>
      <c r="Y40" s="235"/>
      <c r="AA40" s="235" t="s">
        <v>99</v>
      </c>
      <c r="AB40" s="235"/>
      <c r="AC40" s="235"/>
      <c r="AD40" s="235"/>
      <c r="AE40" s="235"/>
      <c r="AF40" s="235"/>
      <c r="AH40" s="236" t="s">
        <v>43</v>
      </c>
      <c r="AI40" s="236"/>
      <c r="AJ40" s="236"/>
      <c r="AK40" s="236"/>
      <c r="AL40" s="236"/>
      <c r="AM40" s="236"/>
      <c r="AN40" s="236"/>
      <c r="AO40" s="236"/>
      <c r="AP40" s="236"/>
    </row>
    <row r="41" spans="1:55" ht="11.1" customHeight="1">
      <c r="A41" s="234" t="s">
        <v>102</v>
      </c>
      <c r="B41" s="234"/>
      <c r="C41" s="234"/>
      <c r="D41" s="234"/>
      <c r="E41" s="234"/>
      <c r="F41" s="234"/>
      <c r="G41" s="234"/>
      <c r="H41" s="234"/>
      <c r="I41" s="234"/>
      <c r="K41" s="235" t="s">
        <v>43</v>
      </c>
      <c r="L41" s="235"/>
      <c r="M41" s="235"/>
      <c r="N41" s="235"/>
      <c r="O41" s="235"/>
      <c r="P41" s="235"/>
      <c r="Q41" s="235"/>
      <c r="R41" s="235"/>
      <c r="T41" s="235" t="s">
        <v>43</v>
      </c>
      <c r="U41" s="235"/>
      <c r="V41" s="235"/>
      <c r="W41" s="235"/>
      <c r="X41" s="235"/>
      <c r="Y41" s="235"/>
      <c r="AA41" s="235" t="s">
        <v>43</v>
      </c>
      <c r="AB41" s="235"/>
      <c r="AC41" s="235"/>
      <c r="AD41" s="235"/>
      <c r="AE41" s="235"/>
      <c r="AF41" s="235"/>
      <c r="AH41" s="236" t="s">
        <v>43</v>
      </c>
      <c r="AI41" s="236"/>
      <c r="AJ41" s="236"/>
      <c r="AK41" s="236"/>
      <c r="AL41" s="236"/>
      <c r="AM41" s="236"/>
      <c r="AN41" s="236"/>
      <c r="AO41" s="236"/>
      <c r="AP41" s="236"/>
    </row>
    <row r="42" spans="1:55" ht="46.7" customHeight="1"/>
    <row r="43" spans="1:55" ht="46.7" customHeight="1"/>
    <row r="44" spans="1:55" ht="11.85" customHeight="1">
      <c r="A44" s="237" t="s">
        <v>103</v>
      </c>
      <c r="B44" s="237"/>
      <c r="C44" s="237"/>
      <c r="D44" s="237"/>
      <c r="E44" s="237"/>
      <c r="F44" s="237"/>
      <c r="G44" s="237"/>
      <c r="H44" s="237"/>
      <c r="I44" s="237"/>
      <c r="J44" s="237"/>
      <c r="K44" s="237"/>
      <c r="L44" s="237"/>
      <c r="M44" s="237"/>
      <c r="N44" s="237"/>
      <c r="O44" s="237"/>
      <c r="P44" s="237"/>
      <c r="Q44" s="237"/>
      <c r="R44" s="237"/>
      <c r="S44" s="237"/>
      <c r="T44" s="237"/>
      <c r="U44" s="237"/>
      <c r="V44" s="237"/>
      <c r="W44" s="237"/>
      <c r="X44" s="237"/>
      <c r="Y44" s="237"/>
      <c r="Z44" s="237"/>
      <c r="AA44" s="237"/>
      <c r="AB44" s="237"/>
      <c r="AC44" s="237"/>
      <c r="AD44" s="237"/>
      <c r="AE44" s="237"/>
      <c r="AF44" s="237"/>
      <c r="AG44" s="237"/>
      <c r="AH44" s="237"/>
      <c r="AI44" s="237"/>
      <c r="AJ44" s="237"/>
      <c r="AK44" s="237"/>
      <c r="AL44" s="237"/>
      <c r="AM44" s="237"/>
      <c r="AN44" s="237"/>
      <c r="AO44" s="237"/>
      <c r="AP44" s="237"/>
      <c r="AQ44" s="237"/>
      <c r="AR44" s="237"/>
      <c r="AS44" s="237"/>
      <c r="AT44" s="237"/>
      <c r="AU44" s="237"/>
      <c r="AV44" s="237"/>
      <c r="AW44" s="237"/>
      <c r="AX44" s="237"/>
      <c r="AY44" s="237"/>
      <c r="AZ44" s="237"/>
      <c r="BA44" s="237"/>
      <c r="BB44" s="237"/>
      <c r="BC44" s="237"/>
    </row>
    <row r="45" spans="1:55" ht="11.85" customHeight="1">
      <c r="R45" s="224" t="s">
        <v>0</v>
      </c>
      <c r="S45" s="224"/>
      <c r="T45" s="224"/>
      <c r="U45" s="224"/>
      <c r="V45" s="224"/>
      <c r="W45" s="224"/>
      <c r="X45" s="224"/>
      <c r="Y45" s="224"/>
      <c r="Z45" s="224"/>
      <c r="AA45" s="224"/>
      <c r="AB45" s="224"/>
      <c r="AC45" s="224"/>
      <c r="AD45" s="224"/>
      <c r="AE45" s="224"/>
      <c r="AF45" s="224"/>
      <c r="AG45" s="224"/>
      <c r="AH45" s="224"/>
      <c r="BA45" s="225" t="s">
        <v>104</v>
      </c>
      <c r="BB45" s="225"/>
      <c r="BC45" s="225"/>
    </row>
    <row r="46" spans="1:55" ht="5.85" customHeight="1">
      <c r="Q46" s="226" t="s">
        <v>2</v>
      </c>
      <c r="R46" s="226"/>
      <c r="S46" s="226"/>
      <c r="T46" s="226"/>
      <c r="U46" s="226"/>
      <c r="V46" s="226"/>
      <c r="W46" s="226"/>
      <c r="X46" s="226"/>
      <c r="Y46" s="226"/>
      <c r="Z46" s="226"/>
      <c r="AA46" s="226"/>
      <c r="AB46" s="226"/>
      <c r="AC46" s="226"/>
      <c r="AD46" s="226"/>
      <c r="AE46" s="226"/>
      <c r="AF46" s="226"/>
      <c r="AG46" s="226"/>
      <c r="AH46" s="226"/>
      <c r="AI46" s="226"/>
      <c r="AJ46" s="226"/>
      <c r="AK46" s="226"/>
    </row>
    <row r="47" spans="1:55" ht="5.25" customHeight="1">
      <c r="A47" s="227"/>
      <c r="B47" s="227"/>
      <c r="D47" s="227" t="s">
        <v>3</v>
      </c>
      <c r="E47" s="227"/>
      <c r="F47" s="227"/>
      <c r="G47" s="227"/>
      <c r="H47" s="227"/>
      <c r="I47" s="227"/>
      <c r="J47" s="227"/>
      <c r="K47" s="227"/>
      <c r="L47" s="227"/>
      <c r="M47" s="227"/>
      <c r="N47" s="227"/>
      <c r="Q47" s="226"/>
      <c r="R47" s="226"/>
      <c r="S47" s="226"/>
      <c r="T47" s="226"/>
      <c r="U47" s="226"/>
      <c r="V47" s="226"/>
      <c r="W47" s="226"/>
      <c r="X47" s="226"/>
      <c r="Y47" s="226"/>
      <c r="Z47" s="226"/>
      <c r="AA47" s="226"/>
      <c r="AB47" s="226"/>
      <c r="AC47" s="226"/>
      <c r="AD47" s="226"/>
      <c r="AE47" s="226"/>
      <c r="AF47" s="226"/>
      <c r="AG47" s="226"/>
      <c r="AH47" s="226"/>
      <c r="AI47" s="226"/>
      <c r="AJ47" s="226"/>
      <c r="AK47" s="226"/>
      <c r="BA47" s="225" t="s">
        <v>4</v>
      </c>
      <c r="BB47" s="225"/>
      <c r="BC47" s="225"/>
    </row>
    <row r="48" spans="1:55" ht="5.85" customHeight="1">
      <c r="A48" s="227"/>
      <c r="B48" s="227"/>
      <c r="D48" s="227"/>
      <c r="E48" s="227"/>
      <c r="F48" s="227"/>
      <c r="G48" s="227"/>
      <c r="H48" s="227"/>
      <c r="I48" s="227"/>
      <c r="J48" s="227"/>
      <c r="K48" s="227"/>
      <c r="L48" s="227"/>
      <c r="M48" s="227"/>
      <c r="N48" s="227"/>
      <c r="BA48" s="225"/>
      <c r="BB48" s="225"/>
      <c r="BC48" s="225"/>
    </row>
    <row r="49" spans="1:53" ht="11.85" customHeight="1">
      <c r="A49" s="227"/>
      <c r="B49" s="227"/>
      <c r="D49" s="227" t="s">
        <v>5</v>
      </c>
      <c r="E49" s="227"/>
      <c r="F49" s="227"/>
      <c r="G49" s="227"/>
      <c r="H49" s="227"/>
      <c r="I49" s="227"/>
      <c r="J49" s="227"/>
      <c r="K49" s="227"/>
      <c r="L49" s="227"/>
      <c r="M49" s="227"/>
      <c r="N49" s="227"/>
    </row>
    <row r="50" spans="1:53" ht="11.85" customHeight="1">
      <c r="A50" s="227"/>
      <c r="B50" s="227"/>
      <c r="D50" s="227" t="s">
        <v>6</v>
      </c>
      <c r="E50" s="227"/>
      <c r="F50" s="227"/>
      <c r="G50" s="227"/>
      <c r="H50" s="227"/>
      <c r="I50" s="227"/>
      <c r="J50" s="227"/>
      <c r="K50" s="227"/>
      <c r="L50" s="227"/>
      <c r="M50" s="227"/>
      <c r="N50" s="227"/>
    </row>
    <row r="51" spans="1:53" ht="11.85" customHeight="1">
      <c r="A51" s="227"/>
      <c r="B51" s="227"/>
      <c r="D51" s="227" t="s">
        <v>7</v>
      </c>
      <c r="E51" s="227"/>
      <c r="F51" s="227"/>
      <c r="G51" s="227"/>
      <c r="H51" s="227"/>
      <c r="I51" s="227"/>
      <c r="J51" s="227"/>
      <c r="K51" s="227"/>
      <c r="L51" s="227"/>
      <c r="M51" s="227"/>
      <c r="N51" s="227"/>
    </row>
    <row r="52" spans="1:53" ht="11.1" customHeight="1">
      <c r="A52" s="228" t="s">
        <v>105</v>
      </c>
      <c r="B52" s="228"/>
      <c r="C52" s="228"/>
      <c r="D52" s="228"/>
      <c r="E52" s="228"/>
      <c r="M52" s="229" t="s">
        <v>106</v>
      </c>
      <c r="N52" s="229"/>
      <c r="O52" s="229"/>
      <c r="P52" s="229"/>
      <c r="Q52" s="229"/>
      <c r="R52" s="229"/>
      <c r="V52" s="229" t="s">
        <v>106</v>
      </c>
      <c r="W52" s="229"/>
      <c r="X52" s="229"/>
      <c r="Y52" s="229"/>
      <c r="AC52" s="229" t="s">
        <v>107</v>
      </c>
      <c r="AD52" s="229"/>
      <c r="AE52" s="229"/>
      <c r="AF52" s="229"/>
      <c r="AK52" s="229" t="s">
        <v>107</v>
      </c>
      <c r="AL52" s="229"/>
      <c r="AM52" s="229"/>
      <c r="AN52" s="229"/>
      <c r="AO52" s="229"/>
      <c r="AP52" s="229"/>
      <c r="AS52" s="229" t="s">
        <v>107</v>
      </c>
      <c r="AT52" s="229"/>
      <c r="AU52" s="229"/>
      <c r="AV52" s="229"/>
      <c r="AY52" s="229" t="s">
        <v>108</v>
      </c>
      <c r="AZ52" s="229"/>
      <c r="BA52" s="229"/>
    </row>
    <row r="53" spans="1:53" ht="5.85" customHeight="1">
      <c r="A53" s="228"/>
      <c r="B53" s="228"/>
      <c r="C53" s="228"/>
      <c r="D53" s="228"/>
      <c r="E53" s="228"/>
      <c r="M53" s="229" t="s">
        <v>12</v>
      </c>
      <c r="N53" s="229"/>
      <c r="O53" s="229"/>
      <c r="P53" s="229"/>
      <c r="Q53" s="229"/>
      <c r="R53" s="229"/>
      <c r="V53" s="229" t="s">
        <v>13</v>
      </c>
      <c r="W53" s="229"/>
      <c r="X53" s="229"/>
      <c r="Y53" s="229"/>
      <c r="AC53" s="229" t="s">
        <v>109</v>
      </c>
      <c r="AD53" s="229"/>
      <c r="AE53" s="229"/>
      <c r="AF53" s="229"/>
      <c r="AK53" s="229" t="s">
        <v>110</v>
      </c>
      <c r="AL53" s="229"/>
      <c r="AM53" s="229"/>
      <c r="AN53" s="229"/>
      <c r="AO53" s="229"/>
      <c r="AP53" s="229"/>
      <c r="AS53" s="229" t="s">
        <v>111</v>
      </c>
      <c r="AT53" s="229"/>
      <c r="AU53" s="229"/>
      <c r="AV53" s="229"/>
      <c r="AY53" s="229" t="s">
        <v>106</v>
      </c>
      <c r="AZ53" s="229"/>
      <c r="BA53" s="229"/>
    </row>
    <row r="54" spans="1:53" ht="5.85" customHeight="1">
      <c r="M54" s="229"/>
      <c r="N54" s="229"/>
      <c r="O54" s="229"/>
      <c r="P54" s="229"/>
      <c r="Q54" s="229"/>
      <c r="R54" s="229"/>
      <c r="V54" s="229"/>
      <c r="W54" s="229"/>
      <c r="X54" s="229"/>
      <c r="Y54" s="229"/>
      <c r="AC54" s="229"/>
      <c r="AD54" s="229"/>
      <c r="AE54" s="229"/>
      <c r="AF54" s="229"/>
      <c r="AK54" s="229"/>
      <c r="AL54" s="229"/>
      <c r="AM54" s="229"/>
      <c r="AN54" s="229"/>
      <c r="AO54" s="229"/>
      <c r="AP54" s="229"/>
      <c r="AS54" s="229"/>
      <c r="AT54" s="229"/>
      <c r="AU54" s="229"/>
      <c r="AV54" s="229"/>
      <c r="AY54" s="229"/>
      <c r="AZ54" s="229"/>
      <c r="BA54" s="229"/>
    </row>
    <row r="55" spans="1:53" ht="11.85" customHeight="1">
      <c r="M55" s="230" t="s">
        <v>112</v>
      </c>
      <c r="N55" s="230"/>
      <c r="O55" s="230"/>
      <c r="P55" s="230"/>
      <c r="Q55" s="230"/>
      <c r="R55" s="230"/>
      <c r="V55" s="230" t="s">
        <v>113</v>
      </c>
      <c r="W55" s="230"/>
      <c r="X55" s="230"/>
      <c r="Y55" s="230"/>
      <c r="AC55" s="230" t="s">
        <v>114</v>
      </c>
      <c r="AD55" s="230"/>
      <c r="AE55" s="230"/>
      <c r="AF55" s="230"/>
      <c r="AK55" s="230" t="s">
        <v>115</v>
      </c>
      <c r="AL55" s="230"/>
      <c r="AM55" s="230"/>
      <c r="AN55" s="230"/>
      <c r="AO55" s="230"/>
      <c r="AP55" s="230"/>
      <c r="AS55" s="230" t="s">
        <v>116</v>
      </c>
      <c r="AT55" s="230"/>
      <c r="AU55" s="230"/>
      <c r="AV55" s="230"/>
      <c r="AY55" s="229" t="s">
        <v>117</v>
      </c>
      <c r="AZ55" s="229"/>
      <c r="BA55" s="229"/>
    </row>
    <row r="56" spans="1:53" ht="11.85" customHeight="1">
      <c r="A56" s="231" t="s">
        <v>118</v>
      </c>
      <c r="B56" s="231"/>
      <c r="C56" s="231"/>
      <c r="D56" s="231"/>
      <c r="E56" s="231"/>
      <c r="F56" s="231"/>
      <c r="G56" s="231"/>
      <c r="H56" s="231"/>
      <c r="I56" s="231"/>
      <c r="K56" s="232" t="s">
        <v>119</v>
      </c>
      <c r="L56" s="232"/>
      <c r="M56" s="232"/>
      <c r="N56" s="232"/>
      <c r="O56" s="232"/>
      <c r="P56" s="232"/>
      <c r="Q56" s="232"/>
      <c r="R56" s="232"/>
      <c r="T56" s="232" t="s">
        <v>120</v>
      </c>
      <c r="U56" s="232"/>
      <c r="V56" s="232"/>
      <c r="W56" s="232"/>
      <c r="X56" s="232"/>
      <c r="Y56" s="232"/>
      <c r="AA56" s="232" t="s">
        <v>121</v>
      </c>
      <c r="AB56" s="232"/>
      <c r="AC56" s="232"/>
      <c r="AD56" s="232"/>
      <c r="AE56" s="232"/>
      <c r="AF56" s="232"/>
      <c r="AH56" s="232" t="s">
        <v>122</v>
      </c>
      <c r="AI56" s="232"/>
      <c r="AJ56" s="232"/>
      <c r="AK56" s="232"/>
      <c r="AL56" s="232"/>
      <c r="AM56" s="232"/>
      <c r="AN56" s="232"/>
      <c r="AO56" s="232"/>
      <c r="AP56" s="232"/>
      <c r="AR56" s="232" t="s">
        <v>123</v>
      </c>
      <c r="AS56" s="232"/>
      <c r="AT56" s="232"/>
      <c r="AU56" s="232"/>
      <c r="AV56" s="232"/>
      <c r="AX56" s="232" t="s">
        <v>124</v>
      </c>
      <c r="AY56" s="232"/>
      <c r="AZ56" s="232"/>
      <c r="BA56" s="232"/>
    </row>
    <row r="57" spans="1:53" ht="11.1" customHeight="1">
      <c r="A57" s="234" t="s">
        <v>125</v>
      </c>
      <c r="B57" s="234"/>
      <c r="C57" s="234"/>
      <c r="D57" s="234"/>
      <c r="E57" s="234"/>
      <c r="F57" s="234"/>
      <c r="G57" s="234"/>
      <c r="H57" s="234"/>
      <c r="I57" s="234"/>
      <c r="K57" s="235" t="s">
        <v>126</v>
      </c>
      <c r="L57" s="235"/>
      <c r="M57" s="235"/>
      <c r="N57" s="235"/>
      <c r="O57" s="235"/>
      <c r="P57" s="235"/>
      <c r="Q57" s="235"/>
      <c r="R57" s="235"/>
      <c r="T57" s="235" t="s">
        <v>127</v>
      </c>
      <c r="U57" s="235"/>
      <c r="V57" s="235"/>
      <c r="W57" s="235"/>
      <c r="X57" s="235"/>
      <c r="Y57" s="235"/>
      <c r="AA57" s="235" t="s">
        <v>128</v>
      </c>
      <c r="AB57" s="235"/>
      <c r="AC57" s="235"/>
      <c r="AD57" s="235"/>
      <c r="AE57" s="235"/>
      <c r="AF57" s="235"/>
      <c r="AH57" s="235" t="s">
        <v>129</v>
      </c>
      <c r="AI57" s="235"/>
      <c r="AJ57" s="235"/>
      <c r="AK57" s="235"/>
      <c r="AL57" s="235"/>
      <c r="AM57" s="235"/>
      <c r="AN57" s="235"/>
      <c r="AO57" s="235"/>
      <c r="AP57" s="235"/>
      <c r="AR57" s="235" t="s">
        <v>130</v>
      </c>
      <c r="AS57" s="235"/>
      <c r="AT57" s="235"/>
      <c r="AU57" s="235"/>
      <c r="AV57" s="235"/>
      <c r="AX57" s="235" t="s">
        <v>131</v>
      </c>
      <c r="AY57" s="235"/>
      <c r="AZ57" s="235"/>
      <c r="BA57" s="235"/>
    </row>
    <row r="58" spans="1:53" ht="11.85" customHeight="1">
      <c r="A58" s="234" t="s">
        <v>132</v>
      </c>
      <c r="B58" s="234"/>
      <c r="C58" s="234"/>
      <c r="D58" s="234"/>
      <c r="E58" s="234"/>
      <c r="F58" s="234"/>
      <c r="G58" s="234"/>
      <c r="H58" s="234"/>
      <c r="I58" s="234"/>
      <c r="K58" s="235" t="s">
        <v>133</v>
      </c>
      <c r="L58" s="235"/>
      <c r="M58" s="235"/>
      <c r="N58" s="235"/>
      <c r="O58" s="235"/>
      <c r="P58" s="235"/>
      <c r="Q58" s="235"/>
      <c r="R58" s="235"/>
      <c r="T58" s="235" t="s">
        <v>134</v>
      </c>
      <c r="U58" s="235"/>
      <c r="V58" s="235"/>
      <c r="W58" s="235"/>
      <c r="X58" s="235"/>
      <c r="Y58" s="235"/>
      <c r="AA58" s="235" t="s">
        <v>135</v>
      </c>
      <c r="AB58" s="235"/>
      <c r="AC58" s="235"/>
      <c r="AD58" s="235"/>
      <c r="AE58" s="235"/>
      <c r="AF58" s="235"/>
      <c r="AH58" s="235" t="s">
        <v>135</v>
      </c>
      <c r="AI58" s="235"/>
      <c r="AJ58" s="235"/>
      <c r="AK58" s="235"/>
      <c r="AL58" s="235"/>
      <c r="AM58" s="235"/>
      <c r="AN58" s="235"/>
      <c r="AO58" s="235"/>
      <c r="AP58" s="235"/>
      <c r="AR58" s="235" t="s">
        <v>135</v>
      </c>
      <c r="AS58" s="235"/>
      <c r="AT58" s="235"/>
      <c r="AU58" s="235"/>
      <c r="AV58" s="235"/>
      <c r="AX58" s="235" t="s">
        <v>136</v>
      </c>
      <c r="AY58" s="235"/>
      <c r="AZ58" s="235"/>
      <c r="BA58" s="235"/>
    </row>
    <row r="59" spans="1:53" ht="11.85" customHeight="1">
      <c r="A59" s="234" t="s">
        <v>137</v>
      </c>
      <c r="B59" s="234"/>
      <c r="C59" s="234"/>
      <c r="D59" s="234"/>
      <c r="E59" s="234"/>
      <c r="F59" s="234"/>
      <c r="G59" s="234"/>
      <c r="H59" s="234"/>
      <c r="I59" s="234"/>
      <c r="K59" s="235" t="s">
        <v>138</v>
      </c>
      <c r="L59" s="235"/>
      <c r="M59" s="235"/>
      <c r="N59" s="235"/>
      <c r="O59" s="235"/>
      <c r="P59" s="235"/>
      <c r="Q59" s="235"/>
      <c r="R59" s="235"/>
      <c r="T59" s="235" t="s">
        <v>139</v>
      </c>
      <c r="U59" s="235"/>
      <c r="V59" s="235"/>
      <c r="W59" s="235"/>
      <c r="X59" s="235"/>
      <c r="Y59" s="235"/>
      <c r="AA59" s="235" t="s">
        <v>140</v>
      </c>
      <c r="AB59" s="235"/>
      <c r="AC59" s="235"/>
      <c r="AD59" s="235"/>
      <c r="AE59" s="235"/>
      <c r="AF59" s="235"/>
      <c r="AH59" s="235" t="s">
        <v>141</v>
      </c>
      <c r="AI59" s="235"/>
      <c r="AJ59" s="235"/>
      <c r="AK59" s="235"/>
      <c r="AL59" s="235"/>
      <c r="AM59" s="235"/>
      <c r="AN59" s="235"/>
      <c r="AO59" s="235"/>
      <c r="AP59" s="235"/>
      <c r="AR59" s="235" t="s">
        <v>142</v>
      </c>
      <c r="AS59" s="235"/>
      <c r="AT59" s="235"/>
      <c r="AU59" s="235"/>
      <c r="AV59" s="235"/>
      <c r="AX59" s="235" t="s">
        <v>143</v>
      </c>
      <c r="AY59" s="235"/>
      <c r="AZ59" s="235"/>
      <c r="BA59" s="235"/>
    </row>
    <row r="60" spans="1:53" ht="11.85" customHeight="1">
      <c r="A60" s="231" t="s">
        <v>144</v>
      </c>
      <c r="B60" s="231"/>
      <c r="C60" s="231"/>
      <c r="D60" s="231"/>
      <c r="E60" s="231"/>
      <c r="F60" s="231"/>
      <c r="G60" s="231"/>
      <c r="H60" s="231"/>
      <c r="I60" s="231"/>
      <c r="K60" s="232" t="s">
        <v>145</v>
      </c>
      <c r="L60" s="232"/>
      <c r="M60" s="232"/>
      <c r="N60" s="232"/>
      <c r="O60" s="232"/>
      <c r="P60" s="232"/>
      <c r="Q60" s="232"/>
      <c r="R60" s="232"/>
      <c r="T60" s="232" t="s">
        <v>146</v>
      </c>
      <c r="U60" s="232"/>
      <c r="V60" s="232"/>
      <c r="W60" s="232"/>
      <c r="X60" s="232"/>
      <c r="Y60" s="232"/>
      <c r="AA60" s="232" t="s">
        <v>147</v>
      </c>
      <c r="AB60" s="232"/>
      <c r="AC60" s="232"/>
      <c r="AD60" s="232"/>
      <c r="AE60" s="232"/>
      <c r="AF60" s="232"/>
      <c r="AH60" s="232" t="s">
        <v>148</v>
      </c>
      <c r="AI60" s="232"/>
      <c r="AJ60" s="232"/>
      <c r="AK60" s="232"/>
      <c r="AL60" s="232"/>
      <c r="AM60" s="232"/>
      <c r="AN60" s="232"/>
      <c r="AO60" s="232"/>
      <c r="AP60" s="232"/>
      <c r="AR60" s="232" t="s">
        <v>149</v>
      </c>
      <c r="AS60" s="232"/>
      <c r="AT60" s="232"/>
      <c r="AU60" s="232"/>
      <c r="AV60" s="232"/>
      <c r="AX60" s="232" t="s">
        <v>150</v>
      </c>
      <c r="AY60" s="232"/>
      <c r="AZ60" s="232"/>
      <c r="BA60" s="232"/>
    </row>
    <row r="61" spans="1:53" ht="11.1" customHeight="1">
      <c r="A61" s="234" t="s">
        <v>151</v>
      </c>
      <c r="B61" s="234"/>
      <c r="C61" s="234"/>
      <c r="D61" s="234"/>
      <c r="E61" s="234"/>
      <c r="F61" s="234"/>
      <c r="G61" s="234"/>
      <c r="H61" s="234"/>
      <c r="I61" s="234"/>
      <c r="K61" s="235" t="s">
        <v>152</v>
      </c>
      <c r="L61" s="235"/>
      <c r="M61" s="235"/>
      <c r="N61" s="235"/>
      <c r="O61" s="235"/>
      <c r="P61" s="235"/>
      <c r="Q61" s="235"/>
      <c r="R61" s="235"/>
      <c r="T61" s="235" t="s">
        <v>153</v>
      </c>
      <c r="U61" s="235"/>
      <c r="V61" s="235"/>
      <c r="W61" s="235"/>
      <c r="X61" s="235"/>
      <c r="Y61" s="235"/>
      <c r="AA61" s="235" t="s">
        <v>147</v>
      </c>
      <c r="AB61" s="235"/>
      <c r="AC61" s="235"/>
      <c r="AD61" s="235"/>
      <c r="AE61" s="235"/>
      <c r="AF61" s="235"/>
      <c r="AH61" s="235" t="s">
        <v>148</v>
      </c>
      <c r="AI61" s="235"/>
      <c r="AJ61" s="235"/>
      <c r="AK61" s="235"/>
      <c r="AL61" s="235"/>
      <c r="AM61" s="235"/>
      <c r="AN61" s="235"/>
      <c r="AO61" s="235"/>
      <c r="AP61" s="235"/>
      <c r="AR61" s="235" t="s">
        <v>149</v>
      </c>
      <c r="AS61" s="235"/>
      <c r="AT61" s="235"/>
      <c r="AU61" s="235"/>
      <c r="AV61" s="235"/>
      <c r="AX61" s="235" t="s">
        <v>154</v>
      </c>
      <c r="AY61" s="235"/>
      <c r="AZ61" s="235"/>
      <c r="BA61" s="235"/>
    </row>
    <row r="62" spans="1:53" ht="11.85" customHeight="1">
      <c r="A62" s="234" t="s">
        <v>155</v>
      </c>
      <c r="B62" s="234"/>
      <c r="C62" s="234"/>
      <c r="D62" s="234"/>
      <c r="E62" s="234"/>
      <c r="F62" s="234"/>
      <c r="G62" s="234"/>
      <c r="H62" s="234"/>
      <c r="I62" s="234"/>
      <c r="K62" s="235">
        <v>283</v>
      </c>
      <c r="L62" s="235"/>
      <c r="M62" s="235"/>
      <c r="N62" s="235"/>
      <c r="O62" s="235"/>
      <c r="P62" s="235"/>
      <c r="Q62" s="235"/>
      <c r="R62" s="235"/>
      <c r="T62" s="235" t="s">
        <v>156</v>
      </c>
      <c r="U62" s="235"/>
      <c r="V62" s="235"/>
      <c r="W62" s="235"/>
      <c r="X62" s="235"/>
      <c r="Y62" s="235"/>
      <c r="AA62" s="235" t="s">
        <v>43</v>
      </c>
      <c r="AB62" s="235"/>
      <c r="AC62" s="235"/>
      <c r="AD62" s="235"/>
      <c r="AE62" s="235"/>
      <c r="AF62" s="235"/>
      <c r="AH62" s="235" t="s">
        <v>43</v>
      </c>
      <c r="AI62" s="235"/>
      <c r="AJ62" s="235"/>
      <c r="AK62" s="235"/>
      <c r="AL62" s="235"/>
      <c r="AM62" s="235"/>
      <c r="AN62" s="235"/>
      <c r="AO62" s="235"/>
      <c r="AP62" s="235"/>
      <c r="AR62" s="235" t="s">
        <v>43</v>
      </c>
      <c r="AS62" s="235"/>
      <c r="AT62" s="235"/>
      <c r="AU62" s="235"/>
      <c r="AV62" s="235"/>
      <c r="AX62" s="235" t="s">
        <v>156</v>
      </c>
      <c r="AY62" s="235"/>
      <c r="AZ62" s="235"/>
      <c r="BA62" s="235"/>
    </row>
    <row r="63" spans="1:53" ht="11.85" customHeight="1">
      <c r="A63" s="234" t="s">
        <v>157</v>
      </c>
      <c r="B63" s="234"/>
      <c r="C63" s="234"/>
      <c r="D63" s="234"/>
      <c r="E63" s="234"/>
      <c r="F63" s="234"/>
      <c r="G63" s="234"/>
      <c r="H63" s="234"/>
      <c r="I63" s="234"/>
      <c r="K63" s="235" t="s">
        <v>158</v>
      </c>
      <c r="L63" s="235"/>
      <c r="M63" s="235"/>
      <c r="N63" s="235"/>
      <c r="O63" s="235"/>
      <c r="P63" s="235"/>
      <c r="Q63" s="235"/>
      <c r="R63" s="235"/>
      <c r="T63" s="235" t="s">
        <v>159</v>
      </c>
      <c r="U63" s="235"/>
      <c r="V63" s="235"/>
      <c r="W63" s="235"/>
      <c r="X63" s="235"/>
      <c r="Y63" s="235"/>
      <c r="AA63" s="235" t="s">
        <v>43</v>
      </c>
      <c r="AB63" s="235"/>
      <c r="AC63" s="235"/>
      <c r="AD63" s="235"/>
      <c r="AE63" s="235"/>
      <c r="AF63" s="235"/>
      <c r="AH63" s="235" t="s">
        <v>43</v>
      </c>
      <c r="AI63" s="235"/>
      <c r="AJ63" s="235"/>
      <c r="AK63" s="235"/>
      <c r="AL63" s="235"/>
      <c r="AM63" s="235"/>
      <c r="AN63" s="235"/>
      <c r="AO63" s="235"/>
      <c r="AP63" s="235"/>
      <c r="AR63" s="235" t="s">
        <v>43</v>
      </c>
      <c r="AS63" s="235"/>
      <c r="AT63" s="235"/>
      <c r="AU63" s="235"/>
      <c r="AV63" s="235"/>
      <c r="AX63" s="235" t="s">
        <v>159</v>
      </c>
      <c r="AY63" s="235"/>
      <c r="AZ63" s="235"/>
      <c r="BA63" s="235"/>
    </row>
    <row r="64" spans="1:53" ht="11.85" customHeight="1">
      <c r="A64" s="231" t="s">
        <v>160</v>
      </c>
      <c r="B64" s="231"/>
      <c r="C64" s="231"/>
      <c r="D64" s="231"/>
      <c r="E64" s="231"/>
      <c r="F64" s="231"/>
      <c r="G64" s="231"/>
      <c r="H64" s="231"/>
      <c r="I64" s="231"/>
      <c r="K64" s="232">
        <v>709.85</v>
      </c>
      <c r="L64" s="232"/>
      <c r="M64" s="232"/>
      <c r="N64" s="232"/>
      <c r="O64" s="232"/>
      <c r="P64" s="232"/>
      <c r="Q64" s="232"/>
      <c r="R64" s="232"/>
      <c r="T64" s="232">
        <v>709.85</v>
      </c>
      <c r="U64" s="232"/>
      <c r="V64" s="232"/>
      <c r="W64" s="232"/>
      <c r="X64" s="232"/>
      <c r="Y64" s="232"/>
      <c r="AA64" s="232" t="s">
        <v>43</v>
      </c>
      <c r="AB64" s="232"/>
      <c r="AC64" s="232"/>
      <c r="AD64" s="232"/>
      <c r="AE64" s="232"/>
      <c r="AF64" s="232"/>
      <c r="AH64" s="232" t="s">
        <v>43</v>
      </c>
      <c r="AI64" s="232"/>
      <c r="AJ64" s="232"/>
      <c r="AK64" s="232"/>
      <c r="AL64" s="232"/>
      <c r="AM64" s="232"/>
      <c r="AN64" s="232"/>
      <c r="AO64" s="232"/>
      <c r="AP64" s="232"/>
      <c r="AR64" s="232" t="s">
        <v>43</v>
      </c>
      <c r="AS64" s="232"/>
      <c r="AT64" s="232"/>
      <c r="AU64" s="232"/>
      <c r="AV64" s="232"/>
      <c r="AX64" s="232">
        <v>709.85</v>
      </c>
      <c r="AY64" s="232"/>
      <c r="AZ64" s="232"/>
      <c r="BA64" s="232"/>
    </row>
    <row r="65" spans="1:55" ht="11.1" customHeight="1">
      <c r="A65" s="231" t="s">
        <v>161</v>
      </c>
      <c r="B65" s="231"/>
      <c r="C65" s="231"/>
      <c r="D65" s="231"/>
      <c r="E65" s="231"/>
      <c r="F65" s="231"/>
      <c r="G65" s="231"/>
      <c r="H65" s="231"/>
      <c r="I65" s="231"/>
      <c r="K65" s="232" t="s">
        <v>162</v>
      </c>
      <c r="L65" s="232"/>
      <c r="M65" s="232"/>
      <c r="N65" s="232"/>
      <c r="O65" s="232"/>
      <c r="P65" s="232"/>
      <c r="Q65" s="232"/>
      <c r="R65" s="232"/>
      <c r="T65" s="232" t="s">
        <v>163</v>
      </c>
      <c r="U65" s="232"/>
      <c r="V65" s="232"/>
      <c r="W65" s="232"/>
      <c r="X65" s="232"/>
      <c r="Y65" s="232"/>
      <c r="AA65" s="232" t="s">
        <v>96</v>
      </c>
      <c r="AB65" s="232"/>
      <c r="AC65" s="232"/>
      <c r="AD65" s="232"/>
      <c r="AE65" s="232"/>
      <c r="AF65" s="232"/>
      <c r="AH65" s="232" t="s">
        <v>164</v>
      </c>
      <c r="AI65" s="232"/>
      <c r="AJ65" s="232"/>
      <c r="AK65" s="232"/>
      <c r="AL65" s="232"/>
      <c r="AM65" s="232"/>
      <c r="AN65" s="232"/>
      <c r="AO65" s="232"/>
      <c r="AP65" s="232"/>
      <c r="AR65" s="232" t="s">
        <v>165</v>
      </c>
      <c r="AS65" s="232"/>
      <c r="AT65" s="232"/>
      <c r="AU65" s="232"/>
      <c r="AV65" s="232"/>
      <c r="AX65" s="232" t="s">
        <v>166</v>
      </c>
      <c r="AY65" s="232"/>
      <c r="AZ65" s="232"/>
      <c r="BA65" s="232"/>
    </row>
    <row r="66" spans="1:55" ht="11.85" customHeight="1">
      <c r="A66" s="231" t="s">
        <v>167</v>
      </c>
      <c r="B66" s="231"/>
      <c r="C66" s="231"/>
      <c r="D66" s="231"/>
      <c r="E66" s="231"/>
      <c r="F66" s="231"/>
      <c r="G66" s="231"/>
      <c r="H66" s="231"/>
      <c r="I66" s="231"/>
      <c r="K66" s="232" t="s">
        <v>43</v>
      </c>
      <c r="L66" s="232"/>
      <c r="M66" s="232"/>
      <c r="N66" s="232"/>
      <c r="O66" s="232"/>
      <c r="P66" s="232"/>
      <c r="Q66" s="232"/>
      <c r="R66" s="232"/>
      <c r="T66" s="232" t="s">
        <v>43</v>
      </c>
      <c r="U66" s="232"/>
      <c r="V66" s="232"/>
      <c r="W66" s="232"/>
      <c r="X66" s="232"/>
      <c r="Y66" s="232"/>
      <c r="AA66" s="232" t="s">
        <v>43</v>
      </c>
      <c r="AB66" s="232"/>
      <c r="AC66" s="232"/>
      <c r="AD66" s="232"/>
      <c r="AE66" s="232"/>
      <c r="AF66" s="232"/>
      <c r="AH66" s="232" t="s">
        <v>43</v>
      </c>
      <c r="AI66" s="232"/>
      <c r="AJ66" s="232"/>
      <c r="AK66" s="232"/>
      <c r="AL66" s="232"/>
      <c r="AM66" s="232"/>
      <c r="AN66" s="232"/>
      <c r="AO66" s="232"/>
      <c r="AP66" s="232"/>
      <c r="AR66" s="232" t="s">
        <v>43</v>
      </c>
      <c r="AS66" s="232"/>
      <c r="AT66" s="232"/>
      <c r="AU66" s="232"/>
      <c r="AV66" s="232"/>
      <c r="AX66" s="232" t="s">
        <v>43</v>
      </c>
      <c r="AY66" s="232"/>
      <c r="AZ66" s="232"/>
      <c r="BA66" s="232"/>
    </row>
    <row r="67" spans="1:55" ht="11.85" customHeight="1">
      <c r="A67" s="234" t="s">
        <v>168</v>
      </c>
      <c r="B67" s="234"/>
      <c r="C67" s="234"/>
      <c r="D67" s="234"/>
      <c r="E67" s="234"/>
      <c r="F67" s="234"/>
      <c r="G67" s="234"/>
      <c r="H67" s="234"/>
      <c r="I67" s="234"/>
      <c r="K67" s="235" t="s">
        <v>43</v>
      </c>
      <c r="L67" s="235"/>
      <c r="M67" s="235"/>
      <c r="N67" s="235"/>
      <c r="O67" s="235"/>
      <c r="P67" s="235"/>
      <c r="Q67" s="235"/>
      <c r="R67" s="235"/>
      <c r="T67" s="235" t="s">
        <v>43</v>
      </c>
      <c r="U67" s="235"/>
      <c r="V67" s="235"/>
      <c r="W67" s="235"/>
      <c r="X67" s="235"/>
      <c r="Y67" s="235"/>
      <c r="AA67" s="235" t="s">
        <v>43</v>
      </c>
      <c r="AB67" s="235"/>
      <c r="AC67" s="235"/>
      <c r="AD67" s="235"/>
      <c r="AE67" s="235"/>
      <c r="AF67" s="235"/>
      <c r="AH67" s="235" t="s">
        <v>43</v>
      </c>
      <c r="AI67" s="235"/>
      <c r="AJ67" s="235"/>
      <c r="AK67" s="235"/>
      <c r="AL67" s="235"/>
      <c r="AM67" s="235"/>
      <c r="AN67" s="235"/>
      <c r="AO67" s="235"/>
      <c r="AP67" s="235"/>
      <c r="AR67" s="235" t="s">
        <v>43</v>
      </c>
      <c r="AS67" s="235"/>
      <c r="AT67" s="235"/>
      <c r="AU67" s="235"/>
      <c r="AV67" s="235"/>
      <c r="AX67" s="235" t="s">
        <v>43</v>
      </c>
      <c r="AY67" s="235"/>
      <c r="AZ67" s="235"/>
      <c r="BA67" s="235"/>
    </row>
    <row r="68" spans="1:55" ht="11.85" customHeight="1">
      <c r="A68" s="234" t="s">
        <v>169</v>
      </c>
      <c r="B68" s="234"/>
      <c r="C68" s="234"/>
      <c r="D68" s="234"/>
      <c r="E68" s="234"/>
      <c r="F68" s="234"/>
      <c r="G68" s="234"/>
      <c r="H68" s="234"/>
      <c r="I68" s="234"/>
      <c r="K68" s="235" t="s">
        <v>43</v>
      </c>
      <c r="L68" s="235"/>
      <c r="M68" s="235"/>
      <c r="N68" s="235"/>
      <c r="O68" s="235"/>
      <c r="P68" s="235"/>
      <c r="Q68" s="235"/>
      <c r="R68" s="235"/>
      <c r="T68" s="235" t="s">
        <v>43</v>
      </c>
      <c r="U68" s="235"/>
      <c r="V68" s="235"/>
      <c r="W68" s="235"/>
      <c r="X68" s="235"/>
      <c r="Y68" s="235"/>
      <c r="AA68" s="235" t="s">
        <v>43</v>
      </c>
      <c r="AB68" s="235"/>
      <c r="AC68" s="235"/>
      <c r="AD68" s="235"/>
      <c r="AE68" s="235"/>
      <c r="AF68" s="235"/>
      <c r="AH68" s="235" t="s">
        <v>43</v>
      </c>
      <c r="AI68" s="235"/>
      <c r="AJ68" s="235"/>
      <c r="AK68" s="235"/>
      <c r="AL68" s="235"/>
      <c r="AM68" s="235"/>
      <c r="AN68" s="235"/>
      <c r="AO68" s="235"/>
      <c r="AP68" s="235"/>
      <c r="AR68" s="235" t="s">
        <v>43</v>
      </c>
      <c r="AS68" s="235"/>
      <c r="AT68" s="235"/>
      <c r="AU68" s="235"/>
      <c r="AV68" s="235"/>
      <c r="AX68" s="235" t="s">
        <v>43</v>
      </c>
      <c r="AY68" s="235"/>
      <c r="AZ68" s="235"/>
      <c r="BA68" s="235"/>
    </row>
    <row r="69" spans="1:55" ht="11.1" customHeight="1">
      <c r="A69" s="234" t="s">
        <v>170</v>
      </c>
      <c r="B69" s="234"/>
      <c r="C69" s="234"/>
      <c r="D69" s="234"/>
      <c r="E69" s="234"/>
      <c r="F69" s="234"/>
      <c r="G69" s="234"/>
      <c r="H69" s="234"/>
      <c r="I69" s="234"/>
      <c r="K69" s="235" t="s">
        <v>43</v>
      </c>
      <c r="L69" s="235"/>
      <c r="M69" s="235"/>
      <c r="N69" s="235"/>
      <c r="O69" s="235"/>
      <c r="P69" s="235"/>
      <c r="Q69" s="235"/>
      <c r="R69" s="235"/>
      <c r="T69" s="235" t="s">
        <v>43</v>
      </c>
      <c r="U69" s="235"/>
      <c r="V69" s="235"/>
      <c r="W69" s="235"/>
      <c r="X69" s="235"/>
      <c r="Y69" s="235"/>
      <c r="AA69" s="235" t="s">
        <v>43</v>
      </c>
      <c r="AB69" s="235"/>
      <c r="AC69" s="235"/>
      <c r="AD69" s="235"/>
      <c r="AE69" s="235"/>
      <c r="AF69" s="235"/>
      <c r="AH69" s="235" t="s">
        <v>43</v>
      </c>
      <c r="AI69" s="235"/>
      <c r="AJ69" s="235"/>
      <c r="AK69" s="235"/>
      <c r="AL69" s="235"/>
      <c r="AM69" s="235"/>
      <c r="AN69" s="235"/>
      <c r="AO69" s="235"/>
      <c r="AP69" s="235"/>
      <c r="AR69" s="235" t="s">
        <v>43</v>
      </c>
      <c r="AS69" s="235"/>
      <c r="AT69" s="235"/>
      <c r="AU69" s="235"/>
      <c r="AV69" s="235"/>
      <c r="AX69" s="235" t="s">
        <v>43</v>
      </c>
      <c r="AY69" s="235"/>
      <c r="AZ69" s="235"/>
      <c r="BA69" s="235"/>
    </row>
    <row r="70" spans="1:55" ht="11.85" customHeight="1">
      <c r="A70" s="234" t="s">
        <v>171</v>
      </c>
      <c r="B70" s="234"/>
      <c r="C70" s="234"/>
      <c r="D70" s="234"/>
      <c r="E70" s="234"/>
      <c r="F70" s="234"/>
      <c r="G70" s="234"/>
      <c r="H70" s="234"/>
      <c r="I70" s="234"/>
      <c r="K70" s="235" t="s">
        <v>43</v>
      </c>
      <c r="L70" s="235"/>
      <c r="M70" s="235"/>
      <c r="N70" s="235"/>
      <c r="O70" s="235"/>
      <c r="P70" s="235"/>
      <c r="Q70" s="235"/>
      <c r="R70" s="235"/>
      <c r="T70" s="235" t="s">
        <v>43</v>
      </c>
      <c r="U70" s="235"/>
      <c r="V70" s="235"/>
      <c r="W70" s="235"/>
      <c r="X70" s="235"/>
      <c r="Y70" s="235"/>
      <c r="AA70" s="235" t="s">
        <v>43</v>
      </c>
      <c r="AB70" s="235"/>
      <c r="AC70" s="235"/>
      <c r="AD70" s="235"/>
      <c r="AE70" s="235"/>
      <c r="AF70" s="235"/>
      <c r="AH70" s="235" t="s">
        <v>43</v>
      </c>
      <c r="AI70" s="235"/>
      <c r="AJ70" s="235"/>
      <c r="AK70" s="235"/>
      <c r="AL70" s="235"/>
      <c r="AM70" s="235"/>
      <c r="AN70" s="235"/>
      <c r="AO70" s="235"/>
      <c r="AP70" s="235"/>
      <c r="AR70" s="235" t="s">
        <v>43</v>
      </c>
      <c r="AS70" s="235"/>
      <c r="AT70" s="235"/>
      <c r="AU70" s="235"/>
      <c r="AV70" s="235"/>
      <c r="AX70" s="235" t="s">
        <v>43</v>
      </c>
      <c r="AY70" s="235"/>
      <c r="AZ70" s="235"/>
      <c r="BA70" s="235"/>
    </row>
    <row r="71" spans="1:55" ht="11.85" customHeight="1">
      <c r="A71" s="234" t="s">
        <v>169</v>
      </c>
      <c r="B71" s="234"/>
      <c r="C71" s="234"/>
      <c r="D71" s="234"/>
      <c r="E71" s="234"/>
      <c r="F71" s="234"/>
      <c r="G71" s="234"/>
      <c r="H71" s="234"/>
      <c r="I71" s="234"/>
      <c r="K71" s="235" t="s">
        <v>43</v>
      </c>
      <c r="L71" s="235"/>
      <c r="M71" s="235"/>
      <c r="N71" s="235"/>
      <c r="O71" s="235"/>
      <c r="P71" s="235"/>
      <c r="Q71" s="235"/>
      <c r="R71" s="235"/>
      <c r="T71" s="235" t="s">
        <v>43</v>
      </c>
      <c r="U71" s="235"/>
      <c r="V71" s="235"/>
      <c r="W71" s="235"/>
      <c r="X71" s="235"/>
      <c r="Y71" s="235"/>
      <c r="AA71" s="235" t="s">
        <v>43</v>
      </c>
      <c r="AB71" s="235"/>
      <c r="AC71" s="235"/>
      <c r="AD71" s="235"/>
      <c r="AE71" s="235"/>
      <c r="AF71" s="235"/>
      <c r="AH71" s="235" t="s">
        <v>43</v>
      </c>
      <c r="AI71" s="235"/>
      <c r="AJ71" s="235"/>
      <c r="AK71" s="235"/>
      <c r="AL71" s="235"/>
      <c r="AM71" s="235"/>
      <c r="AN71" s="235"/>
      <c r="AO71" s="235"/>
      <c r="AP71" s="235"/>
      <c r="AR71" s="235" t="s">
        <v>43</v>
      </c>
      <c r="AS71" s="235"/>
      <c r="AT71" s="235"/>
      <c r="AU71" s="235"/>
      <c r="AV71" s="235"/>
      <c r="AX71" s="235" t="s">
        <v>43</v>
      </c>
      <c r="AY71" s="235"/>
      <c r="AZ71" s="235"/>
      <c r="BA71" s="235"/>
    </row>
    <row r="72" spans="1:55" ht="11.85" customHeight="1">
      <c r="A72" s="234" t="s">
        <v>170</v>
      </c>
      <c r="B72" s="234"/>
      <c r="C72" s="234"/>
      <c r="D72" s="234"/>
      <c r="E72" s="234"/>
      <c r="F72" s="234"/>
      <c r="G72" s="234"/>
      <c r="H72" s="234"/>
      <c r="I72" s="234"/>
      <c r="K72" s="235" t="s">
        <v>43</v>
      </c>
      <c r="L72" s="235"/>
      <c r="M72" s="235"/>
      <c r="N72" s="235"/>
      <c r="O72" s="235"/>
      <c r="P72" s="235"/>
      <c r="Q72" s="235"/>
      <c r="R72" s="235"/>
      <c r="T72" s="235" t="s">
        <v>43</v>
      </c>
      <c r="U72" s="235"/>
      <c r="V72" s="235"/>
      <c r="W72" s="235"/>
      <c r="X72" s="235"/>
      <c r="Y72" s="235"/>
      <c r="AA72" s="235" t="s">
        <v>43</v>
      </c>
      <c r="AB72" s="235"/>
      <c r="AC72" s="235"/>
      <c r="AD72" s="235"/>
      <c r="AE72" s="235"/>
      <c r="AF72" s="235"/>
      <c r="AH72" s="235" t="s">
        <v>43</v>
      </c>
      <c r="AI72" s="235"/>
      <c r="AJ72" s="235"/>
      <c r="AK72" s="235"/>
      <c r="AL72" s="235"/>
      <c r="AM72" s="235"/>
      <c r="AN72" s="235"/>
      <c r="AO72" s="235"/>
      <c r="AP72" s="235"/>
      <c r="AR72" s="235" t="s">
        <v>43</v>
      </c>
      <c r="AS72" s="235"/>
      <c r="AT72" s="235"/>
      <c r="AU72" s="235"/>
      <c r="AV72" s="235"/>
      <c r="AX72" s="235" t="s">
        <v>43</v>
      </c>
      <c r="AY72" s="235"/>
      <c r="AZ72" s="235"/>
      <c r="BA72" s="235"/>
    </row>
    <row r="73" spans="1:55" ht="11.1" customHeight="1">
      <c r="A73" s="231" t="s">
        <v>172</v>
      </c>
      <c r="B73" s="231"/>
      <c r="C73" s="231"/>
      <c r="D73" s="231"/>
      <c r="E73" s="231"/>
      <c r="F73" s="231"/>
      <c r="G73" s="231"/>
      <c r="H73" s="231"/>
      <c r="I73" s="231"/>
      <c r="K73" s="232" t="s">
        <v>162</v>
      </c>
      <c r="L73" s="232"/>
      <c r="M73" s="232"/>
      <c r="N73" s="232"/>
      <c r="O73" s="232"/>
      <c r="P73" s="232"/>
      <c r="Q73" s="232"/>
      <c r="R73" s="232"/>
      <c r="T73" s="232" t="s">
        <v>163</v>
      </c>
      <c r="U73" s="232"/>
      <c r="V73" s="232"/>
      <c r="W73" s="232"/>
      <c r="X73" s="232"/>
      <c r="Y73" s="232"/>
      <c r="AA73" s="232" t="s">
        <v>96</v>
      </c>
      <c r="AB73" s="232"/>
      <c r="AC73" s="232"/>
      <c r="AD73" s="232"/>
      <c r="AE73" s="232"/>
      <c r="AF73" s="232"/>
      <c r="AH73" s="232" t="s">
        <v>164</v>
      </c>
      <c r="AI73" s="232"/>
      <c r="AJ73" s="232"/>
      <c r="AK73" s="232"/>
      <c r="AL73" s="232"/>
      <c r="AM73" s="232"/>
      <c r="AN73" s="232"/>
      <c r="AO73" s="232"/>
      <c r="AP73" s="232"/>
      <c r="AR73" s="232" t="s">
        <v>165</v>
      </c>
      <c r="AS73" s="232"/>
      <c r="AT73" s="232"/>
      <c r="AU73" s="232"/>
      <c r="AV73" s="232"/>
      <c r="AX73" s="232" t="s">
        <v>166</v>
      </c>
      <c r="AY73" s="232"/>
      <c r="AZ73" s="232"/>
      <c r="BA73" s="232"/>
    </row>
    <row r="74" spans="1:55" ht="11.85" customHeight="1">
      <c r="A74" s="234" t="s">
        <v>173</v>
      </c>
      <c r="B74" s="234"/>
      <c r="C74" s="234"/>
      <c r="D74" s="234"/>
      <c r="E74" s="234"/>
      <c r="F74" s="234"/>
      <c r="G74" s="234"/>
      <c r="H74" s="234"/>
      <c r="I74" s="234"/>
      <c r="K74" s="235" t="s">
        <v>43</v>
      </c>
      <c r="L74" s="235"/>
      <c r="M74" s="235"/>
      <c r="N74" s="235"/>
      <c r="O74" s="235"/>
      <c r="P74" s="235"/>
      <c r="Q74" s="235"/>
      <c r="R74" s="235"/>
      <c r="T74" s="235" t="s">
        <v>43</v>
      </c>
      <c r="U74" s="235"/>
      <c r="V74" s="235"/>
      <c r="W74" s="235"/>
      <c r="X74" s="235"/>
      <c r="Y74" s="235"/>
      <c r="AA74" s="235" t="s">
        <v>43</v>
      </c>
      <c r="AB74" s="235"/>
      <c r="AC74" s="235"/>
      <c r="AD74" s="235"/>
      <c r="AE74" s="235"/>
      <c r="AF74" s="235"/>
      <c r="AH74" s="235" t="s">
        <v>43</v>
      </c>
      <c r="AI74" s="235"/>
      <c r="AJ74" s="235"/>
      <c r="AK74" s="235"/>
      <c r="AL74" s="235"/>
      <c r="AM74" s="235"/>
      <c r="AN74" s="235"/>
      <c r="AO74" s="235"/>
      <c r="AP74" s="235"/>
      <c r="AR74" s="235" t="s">
        <v>43</v>
      </c>
      <c r="AS74" s="235"/>
      <c r="AT74" s="235"/>
      <c r="AU74" s="235"/>
      <c r="AV74" s="235"/>
      <c r="AX74" s="235" t="s">
        <v>43</v>
      </c>
      <c r="AY74" s="235"/>
      <c r="AZ74" s="235"/>
      <c r="BA74" s="235"/>
    </row>
    <row r="75" spans="1:55" ht="11.85" customHeight="1">
      <c r="A75" s="231" t="s">
        <v>174</v>
      </c>
      <c r="B75" s="231"/>
      <c r="C75" s="231"/>
      <c r="D75" s="231"/>
      <c r="E75" s="231"/>
      <c r="F75" s="231"/>
      <c r="G75" s="231"/>
      <c r="H75" s="231"/>
      <c r="I75" s="231"/>
      <c r="K75" s="232" t="s">
        <v>162</v>
      </c>
      <c r="L75" s="232"/>
      <c r="M75" s="232"/>
      <c r="N75" s="232"/>
      <c r="O75" s="232"/>
      <c r="P75" s="232"/>
      <c r="Q75" s="232"/>
      <c r="R75" s="232"/>
      <c r="T75" s="232" t="s">
        <v>163</v>
      </c>
      <c r="U75" s="232"/>
      <c r="V75" s="232"/>
      <c r="W75" s="232"/>
      <c r="X75" s="232"/>
      <c r="Y75" s="232"/>
      <c r="AA75" s="232" t="s">
        <v>96</v>
      </c>
      <c r="AB75" s="232"/>
      <c r="AC75" s="232"/>
      <c r="AD75" s="232"/>
      <c r="AE75" s="232"/>
      <c r="AF75" s="232"/>
      <c r="AH75" s="232" t="s">
        <v>164</v>
      </c>
      <c r="AI75" s="232"/>
      <c r="AJ75" s="232"/>
      <c r="AK75" s="232"/>
      <c r="AL75" s="232"/>
      <c r="AM75" s="232"/>
      <c r="AN75" s="232"/>
      <c r="AO75" s="232"/>
      <c r="AP75" s="232"/>
      <c r="AR75" s="232" t="s">
        <v>165</v>
      </c>
      <c r="AS75" s="232"/>
      <c r="AT75" s="232"/>
      <c r="AU75" s="232"/>
      <c r="AV75" s="232"/>
      <c r="AX75" s="232" t="s">
        <v>166</v>
      </c>
      <c r="AY75" s="232"/>
      <c r="AZ75" s="232"/>
      <c r="BA75" s="232"/>
    </row>
    <row r="76" spans="1:55" ht="11.85" customHeight="1">
      <c r="A76" s="231" t="s">
        <v>175</v>
      </c>
      <c r="B76" s="231"/>
      <c r="C76" s="231"/>
      <c r="D76" s="231"/>
      <c r="E76" s="231"/>
      <c r="F76" s="231"/>
      <c r="G76" s="231"/>
      <c r="H76" s="231"/>
      <c r="I76" s="231"/>
      <c r="K76" s="232" t="s">
        <v>176</v>
      </c>
      <c r="L76" s="232"/>
      <c r="M76" s="232"/>
      <c r="N76" s="232"/>
      <c r="O76" s="232"/>
      <c r="P76" s="232"/>
      <c r="Q76" s="232"/>
      <c r="R76" s="232"/>
      <c r="T76" s="232" t="s">
        <v>177</v>
      </c>
      <c r="U76" s="232"/>
      <c r="V76" s="232"/>
      <c r="W76" s="232"/>
      <c r="X76" s="232"/>
      <c r="Y76" s="232"/>
      <c r="AA76" s="232" t="s">
        <v>43</v>
      </c>
      <c r="AB76" s="232"/>
      <c r="AC76" s="232"/>
      <c r="AD76" s="232"/>
      <c r="AE76" s="232"/>
      <c r="AF76" s="232"/>
      <c r="AH76" s="232" t="s">
        <v>43</v>
      </c>
      <c r="AI76" s="232"/>
      <c r="AJ76" s="232"/>
      <c r="AK76" s="232"/>
      <c r="AL76" s="232"/>
      <c r="AM76" s="232"/>
      <c r="AN76" s="232"/>
      <c r="AO76" s="232"/>
      <c r="AP76" s="232"/>
      <c r="AR76" s="232" t="s">
        <v>43</v>
      </c>
      <c r="AS76" s="232"/>
      <c r="AT76" s="232"/>
      <c r="AU76" s="232"/>
      <c r="AV76" s="232"/>
      <c r="AX76" s="232" t="s">
        <v>177</v>
      </c>
      <c r="AY76" s="232"/>
      <c r="AZ76" s="232"/>
      <c r="BA76" s="232"/>
    </row>
    <row r="77" spans="1:55" ht="74.099999999999994" customHeight="1"/>
    <row r="78" spans="1:55" ht="62.1" customHeight="1"/>
    <row r="79" spans="1:55" ht="61.5" customHeight="1"/>
    <row r="80" spans="1:55" ht="11.85" customHeight="1">
      <c r="A80" s="237" t="s">
        <v>103</v>
      </c>
      <c r="B80" s="237"/>
      <c r="C80" s="237"/>
      <c r="D80" s="237"/>
      <c r="E80" s="237"/>
      <c r="F80" s="237"/>
      <c r="G80" s="237"/>
      <c r="H80" s="237"/>
      <c r="I80" s="237"/>
      <c r="J80" s="237"/>
      <c r="K80" s="237"/>
      <c r="L80" s="237"/>
      <c r="M80" s="237"/>
      <c r="N80" s="237"/>
      <c r="O80" s="237"/>
      <c r="P80" s="237"/>
      <c r="Q80" s="237"/>
      <c r="R80" s="237"/>
      <c r="S80" s="237"/>
      <c r="T80" s="237"/>
      <c r="U80" s="237"/>
      <c r="V80" s="237"/>
      <c r="W80" s="237"/>
      <c r="X80" s="237"/>
      <c r="Y80" s="237"/>
      <c r="Z80" s="237"/>
      <c r="AA80" s="237"/>
      <c r="AB80" s="237"/>
      <c r="AC80" s="237"/>
      <c r="AD80" s="237"/>
      <c r="AE80" s="237"/>
      <c r="AF80" s="237"/>
      <c r="AG80" s="237"/>
      <c r="AH80" s="237"/>
      <c r="AI80" s="237"/>
      <c r="AJ80" s="237"/>
      <c r="AK80" s="237"/>
      <c r="AL80" s="237"/>
      <c r="AM80" s="237"/>
      <c r="AN80" s="237"/>
      <c r="AO80" s="237"/>
      <c r="AP80" s="237"/>
      <c r="AQ80" s="237"/>
      <c r="AR80" s="237"/>
      <c r="AS80" s="237"/>
      <c r="AT80" s="237"/>
      <c r="AU80" s="237"/>
      <c r="AV80" s="237"/>
      <c r="AW80" s="237"/>
      <c r="AX80" s="237"/>
      <c r="AY80" s="237"/>
      <c r="AZ80" s="237"/>
      <c r="BA80" s="237"/>
      <c r="BB80" s="237"/>
      <c r="BC80" s="237"/>
    </row>
    <row r="81" spans="1:55" ht="11.85" customHeight="1">
      <c r="R81" s="224" t="s">
        <v>0</v>
      </c>
      <c r="S81" s="224"/>
      <c r="T81" s="224"/>
      <c r="U81" s="224"/>
      <c r="V81" s="224"/>
      <c r="W81" s="224"/>
      <c r="X81" s="224"/>
      <c r="Y81" s="224"/>
      <c r="Z81" s="224"/>
      <c r="AA81" s="224"/>
      <c r="AB81" s="224"/>
      <c r="AC81" s="224"/>
      <c r="AD81" s="224"/>
      <c r="AE81" s="224"/>
      <c r="AF81" s="224"/>
      <c r="AG81" s="224"/>
      <c r="AH81" s="224"/>
      <c r="BA81" s="225" t="s">
        <v>178</v>
      </c>
      <c r="BB81" s="225"/>
      <c r="BC81" s="225"/>
    </row>
    <row r="82" spans="1:55" ht="5.85" customHeight="1">
      <c r="Q82" s="226" t="s">
        <v>2</v>
      </c>
      <c r="R82" s="226"/>
      <c r="S82" s="226"/>
      <c r="T82" s="226"/>
      <c r="U82" s="226"/>
      <c r="V82" s="226"/>
      <c r="W82" s="226"/>
      <c r="X82" s="226"/>
      <c r="Y82" s="226"/>
      <c r="Z82" s="226"/>
      <c r="AA82" s="226"/>
      <c r="AB82" s="226"/>
      <c r="AC82" s="226"/>
      <c r="AD82" s="226"/>
      <c r="AE82" s="226"/>
      <c r="AF82" s="226"/>
      <c r="AG82" s="226"/>
      <c r="AH82" s="226"/>
      <c r="AI82" s="226"/>
      <c r="AJ82" s="226"/>
      <c r="AK82" s="226"/>
    </row>
    <row r="83" spans="1:55" ht="5.25" customHeight="1">
      <c r="A83" s="227"/>
      <c r="B83" s="227"/>
      <c r="D83" s="227" t="s">
        <v>3</v>
      </c>
      <c r="E83" s="227"/>
      <c r="F83" s="227"/>
      <c r="G83" s="227"/>
      <c r="H83" s="227"/>
      <c r="I83" s="227"/>
      <c r="J83" s="227"/>
      <c r="K83" s="227"/>
      <c r="L83" s="227"/>
      <c r="M83" s="227"/>
      <c r="N83" s="227"/>
      <c r="Q83" s="226"/>
      <c r="R83" s="226"/>
      <c r="S83" s="226"/>
      <c r="T83" s="226"/>
      <c r="U83" s="226"/>
      <c r="V83" s="226"/>
      <c r="W83" s="226"/>
      <c r="X83" s="226"/>
      <c r="Y83" s="226"/>
      <c r="Z83" s="226"/>
      <c r="AA83" s="226"/>
      <c r="AB83" s="226"/>
      <c r="AC83" s="226"/>
      <c r="AD83" s="226"/>
      <c r="AE83" s="226"/>
      <c r="AF83" s="226"/>
      <c r="AG83" s="226"/>
      <c r="AH83" s="226"/>
      <c r="AI83" s="226"/>
      <c r="AJ83" s="226"/>
      <c r="AK83" s="226"/>
      <c r="BA83" s="225" t="s">
        <v>4</v>
      </c>
      <c r="BB83" s="225"/>
      <c r="BC83" s="225"/>
    </row>
    <row r="84" spans="1:55" ht="5.85" customHeight="1">
      <c r="A84" s="227"/>
      <c r="B84" s="227"/>
      <c r="D84" s="227"/>
      <c r="E84" s="227"/>
      <c r="F84" s="227"/>
      <c r="G84" s="227"/>
      <c r="H84" s="227"/>
      <c r="I84" s="227"/>
      <c r="J84" s="227"/>
      <c r="K84" s="227"/>
      <c r="L84" s="227"/>
      <c r="M84" s="227"/>
      <c r="N84" s="227"/>
      <c r="BA84" s="225"/>
      <c r="BB84" s="225"/>
      <c r="BC84" s="225"/>
    </row>
    <row r="85" spans="1:55" ht="11.85" customHeight="1">
      <c r="A85" s="227"/>
      <c r="B85" s="227"/>
      <c r="D85" s="227" t="s">
        <v>5</v>
      </c>
      <c r="E85" s="227"/>
      <c r="F85" s="227"/>
      <c r="G85" s="227"/>
      <c r="H85" s="227"/>
      <c r="I85" s="227"/>
      <c r="J85" s="227"/>
      <c r="K85" s="227"/>
      <c r="L85" s="227"/>
      <c r="M85" s="227"/>
      <c r="N85" s="227"/>
    </row>
    <row r="86" spans="1:55" ht="11.85" customHeight="1">
      <c r="A86" s="227"/>
      <c r="B86" s="227"/>
      <c r="D86" s="227" t="s">
        <v>6</v>
      </c>
      <c r="E86" s="227"/>
      <c r="F86" s="227"/>
      <c r="G86" s="227"/>
      <c r="H86" s="227"/>
      <c r="I86" s="227"/>
      <c r="J86" s="227"/>
      <c r="K86" s="227"/>
      <c r="L86" s="227"/>
      <c r="M86" s="227"/>
      <c r="N86" s="227"/>
    </row>
    <row r="87" spans="1:55" ht="11.85" customHeight="1">
      <c r="A87" s="227"/>
      <c r="B87" s="227"/>
      <c r="D87" s="227" t="s">
        <v>7</v>
      </c>
      <c r="E87" s="227"/>
      <c r="F87" s="227"/>
      <c r="G87" s="227"/>
      <c r="H87" s="227"/>
      <c r="I87" s="227"/>
      <c r="J87" s="227"/>
      <c r="K87" s="227"/>
      <c r="L87" s="227"/>
      <c r="M87" s="227"/>
      <c r="N87" s="227"/>
    </row>
    <row r="88" spans="1:55" ht="5.25" customHeight="1"/>
    <row r="89" spans="1:55" ht="11.85" customHeight="1">
      <c r="N89" s="238" t="s">
        <v>179</v>
      </c>
      <c r="O89" s="238"/>
      <c r="P89" s="238"/>
      <c r="Q89" s="238"/>
      <c r="R89" s="238"/>
      <c r="S89" s="238"/>
      <c r="T89" s="238"/>
      <c r="U89" s="238"/>
      <c r="V89" s="238"/>
      <c r="W89" s="238"/>
      <c r="X89" s="238"/>
      <c r="Y89" s="238"/>
      <c r="Z89" s="238"/>
      <c r="AA89" s="238"/>
      <c r="AB89" s="238"/>
      <c r="AC89" s="238"/>
      <c r="AD89" s="238"/>
      <c r="AE89" s="238"/>
      <c r="AF89" s="238"/>
      <c r="AG89" s="238"/>
      <c r="AH89" s="238"/>
      <c r="AI89" s="238"/>
      <c r="AJ89" s="238"/>
      <c r="AK89" s="238"/>
      <c r="AL89" s="238"/>
      <c r="AM89" s="238"/>
      <c r="AN89" s="238"/>
      <c r="AO89" s="238"/>
      <c r="AP89" s="238"/>
    </row>
    <row r="90" spans="1:55" ht="5.85" customHeight="1"/>
    <row r="91" spans="1:55" ht="11.85" customHeight="1">
      <c r="B91" s="239" t="s">
        <v>180</v>
      </c>
      <c r="C91" s="239"/>
      <c r="D91" s="239"/>
      <c r="I91" s="240" t="s">
        <v>181</v>
      </c>
      <c r="J91" s="240"/>
      <c r="K91" s="240"/>
      <c r="L91" s="240"/>
      <c r="M91" s="240"/>
      <c r="N91" s="240"/>
      <c r="O91" s="240"/>
      <c r="P91" s="240"/>
      <c r="Q91" s="240"/>
      <c r="R91" s="240"/>
      <c r="S91" s="240"/>
      <c r="T91" s="240"/>
      <c r="U91" s="240"/>
      <c r="V91" s="240"/>
    </row>
    <row r="92" spans="1:55" ht="11.85" customHeight="1">
      <c r="B92" s="239"/>
      <c r="C92" s="239"/>
      <c r="D92" s="239"/>
      <c r="I92" s="241" t="s">
        <v>182</v>
      </c>
      <c r="J92" s="241"/>
      <c r="K92" s="241"/>
      <c r="L92" s="241"/>
      <c r="M92" s="241"/>
      <c r="N92" s="241"/>
      <c r="O92" s="1"/>
      <c r="P92" s="1"/>
      <c r="Q92" s="241" t="s">
        <v>183</v>
      </c>
      <c r="R92" s="241"/>
      <c r="S92" s="241"/>
      <c r="T92" s="241"/>
      <c r="U92" s="241"/>
      <c r="V92" s="241"/>
      <c r="Y92" s="229" t="s">
        <v>184</v>
      </c>
      <c r="Z92" s="229"/>
      <c r="AA92" s="229"/>
      <c r="AB92" s="229"/>
      <c r="AC92" s="229"/>
      <c r="AF92" s="229" t="s">
        <v>185</v>
      </c>
      <c r="AG92" s="229"/>
      <c r="AH92" s="229"/>
      <c r="AI92" s="229"/>
      <c r="AJ92" s="229"/>
      <c r="AK92" s="229"/>
      <c r="AL92" s="229"/>
      <c r="AO92" s="229" t="s">
        <v>186</v>
      </c>
      <c r="AP92" s="229"/>
      <c r="AQ92" s="229"/>
      <c r="AR92" s="229"/>
      <c r="AS92" s="229"/>
      <c r="AV92" s="229" t="s">
        <v>11</v>
      </c>
      <c r="AW92" s="229"/>
      <c r="AX92" s="229"/>
      <c r="AY92" s="229"/>
    </row>
    <row r="93" spans="1:55" ht="11.1" customHeight="1">
      <c r="B93" s="239"/>
      <c r="C93" s="239"/>
      <c r="D93" s="239"/>
      <c r="I93" s="229" t="s">
        <v>187</v>
      </c>
      <c r="J93" s="229"/>
      <c r="K93" s="229"/>
      <c r="L93" s="229"/>
      <c r="M93" s="229"/>
      <c r="N93" s="229"/>
      <c r="P93" s="229" t="s">
        <v>188</v>
      </c>
      <c r="Q93" s="229"/>
      <c r="R93" s="229"/>
      <c r="S93" s="229"/>
      <c r="T93" s="229"/>
      <c r="U93" s="229"/>
      <c r="V93" s="229"/>
    </row>
    <row r="94" spans="1:55" ht="11.85" customHeight="1">
      <c r="I94" s="230" t="s">
        <v>15</v>
      </c>
      <c r="J94" s="230"/>
      <c r="K94" s="230"/>
      <c r="L94" s="230"/>
      <c r="M94" s="230"/>
      <c r="N94" s="230"/>
      <c r="Q94" s="230" t="s">
        <v>16</v>
      </c>
      <c r="R94" s="230"/>
      <c r="S94" s="230"/>
      <c r="T94" s="230"/>
      <c r="U94" s="230"/>
      <c r="V94" s="230"/>
      <c r="Y94" s="230" t="s">
        <v>17</v>
      </c>
      <c r="Z94" s="230"/>
      <c r="AA94" s="230"/>
      <c r="AB94" s="230"/>
      <c r="AC94" s="230"/>
      <c r="AF94" s="230" t="s">
        <v>189</v>
      </c>
      <c r="AG94" s="230"/>
      <c r="AH94" s="230"/>
      <c r="AI94" s="230"/>
      <c r="AJ94" s="230"/>
      <c r="AK94" s="230"/>
      <c r="AL94" s="230"/>
      <c r="AO94" s="230" t="s">
        <v>112</v>
      </c>
      <c r="AP94" s="230"/>
      <c r="AQ94" s="230"/>
      <c r="AR94" s="230"/>
      <c r="AS94" s="230"/>
      <c r="AV94" s="230" t="s">
        <v>190</v>
      </c>
      <c r="AW94" s="230"/>
      <c r="AX94" s="230"/>
      <c r="AY94" s="230"/>
    </row>
    <row r="95" spans="1:55" ht="11.85" customHeight="1">
      <c r="A95" s="231" t="s">
        <v>191</v>
      </c>
      <c r="B95" s="231"/>
      <c r="C95" s="231"/>
      <c r="D95" s="231"/>
      <c r="E95" s="231"/>
      <c r="F95" s="231"/>
      <c r="H95" s="242" t="s">
        <v>192</v>
      </c>
      <c r="I95" s="242"/>
      <c r="J95" s="242"/>
      <c r="K95" s="242"/>
      <c r="L95" s="242"/>
      <c r="M95" s="242"/>
      <c r="N95" s="242"/>
      <c r="P95" s="232" t="s">
        <v>193</v>
      </c>
      <c r="Q95" s="232"/>
      <c r="R95" s="232"/>
      <c r="S95" s="232"/>
      <c r="T95" s="232"/>
      <c r="U95" s="232"/>
      <c r="V95" s="232"/>
      <c r="X95" s="233" t="s">
        <v>194</v>
      </c>
      <c r="Y95" s="233"/>
      <c r="Z95" s="233"/>
      <c r="AA95" s="233"/>
      <c r="AB95" s="233"/>
      <c r="AC95" s="233"/>
      <c r="AE95" s="232" t="s">
        <v>195</v>
      </c>
      <c r="AF95" s="232"/>
      <c r="AG95" s="232"/>
      <c r="AH95" s="232"/>
      <c r="AI95" s="232"/>
      <c r="AJ95" s="232"/>
      <c r="AK95" s="232"/>
      <c r="AL95" s="232"/>
      <c r="AN95" s="232" t="s">
        <v>196</v>
      </c>
      <c r="AO95" s="232"/>
      <c r="AP95" s="232"/>
      <c r="AQ95" s="232"/>
      <c r="AR95" s="232"/>
      <c r="AS95" s="232"/>
      <c r="AU95" s="232" t="s">
        <v>197</v>
      </c>
      <c r="AV95" s="232"/>
      <c r="AW95" s="232"/>
      <c r="AX95" s="232"/>
      <c r="AY95" s="232"/>
    </row>
    <row r="96" spans="1:55" ht="11.85" customHeight="1">
      <c r="A96" s="234" t="s">
        <v>125</v>
      </c>
      <c r="B96" s="234"/>
      <c r="C96" s="234"/>
      <c r="D96" s="234"/>
      <c r="E96" s="234"/>
      <c r="F96" s="234"/>
      <c r="H96" s="243" t="s">
        <v>43</v>
      </c>
      <c r="I96" s="243"/>
      <c r="J96" s="243"/>
      <c r="K96" s="243"/>
      <c r="L96" s="243"/>
      <c r="M96" s="243"/>
      <c r="N96" s="243"/>
      <c r="P96" s="235" t="s">
        <v>43</v>
      </c>
      <c r="Q96" s="235"/>
      <c r="R96" s="235"/>
      <c r="S96" s="235"/>
      <c r="T96" s="235"/>
      <c r="U96" s="235"/>
      <c r="V96" s="235"/>
      <c r="X96" s="236" t="s">
        <v>43</v>
      </c>
      <c r="Y96" s="236"/>
      <c r="Z96" s="236"/>
      <c r="AA96" s="236"/>
      <c r="AB96" s="236"/>
      <c r="AC96" s="236"/>
      <c r="AE96" s="235" t="s">
        <v>43</v>
      </c>
      <c r="AF96" s="235"/>
      <c r="AG96" s="235"/>
      <c r="AH96" s="235"/>
      <c r="AI96" s="235"/>
      <c r="AJ96" s="235"/>
      <c r="AK96" s="235"/>
      <c r="AL96" s="235"/>
      <c r="AN96" s="235" t="s">
        <v>43</v>
      </c>
      <c r="AO96" s="235"/>
      <c r="AP96" s="235"/>
      <c r="AQ96" s="235"/>
      <c r="AR96" s="235"/>
      <c r="AS96" s="235"/>
      <c r="AU96" s="235" t="s">
        <v>43</v>
      </c>
      <c r="AV96" s="235"/>
      <c r="AW96" s="235"/>
      <c r="AX96" s="235"/>
      <c r="AY96" s="235"/>
    </row>
    <row r="97" spans="1:51" ht="11.1" customHeight="1">
      <c r="A97" s="234" t="s">
        <v>132</v>
      </c>
      <c r="B97" s="234"/>
      <c r="C97" s="234"/>
      <c r="D97" s="234"/>
      <c r="E97" s="234"/>
      <c r="F97" s="234"/>
      <c r="H97" s="243" t="s">
        <v>43</v>
      </c>
      <c r="I97" s="243"/>
      <c r="J97" s="243"/>
      <c r="K97" s="243"/>
      <c r="L97" s="243"/>
      <c r="M97" s="243"/>
      <c r="N97" s="243"/>
      <c r="P97" s="235" t="s">
        <v>43</v>
      </c>
      <c r="Q97" s="235"/>
      <c r="R97" s="235"/>
      <c r="S97" s="235"/>
      <c r="T97" s="235"/>
      <c r="U97" s="235"/>
      <c r="V97" s="235"/>
      <c r="X97" s="236" t="s">
        <v>43</v>
      </c>
      <c r="Y97" s="236"/>
      <c r="Z97" s="236"/>
      <c r="AA97" s="236"/>
      <c r="AB97" s="236"/>
      <c r="AC97" s="236"/>
      <c r="AE97" s="235" t="s">
        <v>43</v>
      </c>
      <c r="AF97" s="235"/>
      <c r="AG97" s="235"/>
      <c r="AH97" s="235"/>
      <c r="AI97" s="235"/>
      <c r="AJ97" s="235"/>
      <c r="AK97" s="235"/>
      <c r="AL97" s="235"/>
      <c r="AN97" s="235" t="s">
        <v>43</v>
      </c>
      <c r="AO97" s="235"/>
      <c r="AP97" s="235"/>
      <c r="AQ97" s="235"/>
      <c r="AR97" s="235"/>
      <c r="AS97" s="235"/>
      <c r="AU97" s="235" t="s">
        <v>43</v>
      </c>
      <c r="AV97" s="235"/>
      <c r="AW97" s="235"/>
      <c r="AX97" s="235"/>
      <c r="AY97" s="235"/>
    </row>
    <row r="98" spans="1:51" ht="11.85" customHeight="1">
      <c r="A98" s="234" t="s">
        <v>137</v>
      </c>
      <c r="B98" s="234"/>
      <c r="C98" s="234"/>
      <c r="D98" s="234"/>
      <c r="E98" s="234"/>
      <c r="F98" s="234"/>
      <c r="H98" s="243" t="s">
        <v>192</v>
      </c>
      <c r="I98" s="243"/>
      <c r="J98" s="243"/>
      <c r="K98" s="243"/>
      <c r="L98" s="243"/>
      <c r="M98" s="243"/>
      <c r="N98" s="243"/>
      <c r="P98" s="235" t="s">
        <v>193</v>
      </c>
      <c r="Q98" s="235"/>
      <c r="R98" s="235"/>
      <c r="S98" s="235"/>
      <c r="T98" s="235"/>
      <c r="U98" s="235"/>
      <c r="V98" s="235"/>
      <c r="X98" s="236" t="s">
        <v>194</v>
      </c>
      <c r="Y98" s="236"/>
      <c r="Z98" s="236"/>
      <c r="AA98" s="236"/>
      <c r="AB98" s="236"/>
      <c r="AC98" s="236"/>
      <c r="AE98" s="235" t="s">
        <v>195</v>
      </c>
      <c r="AF98" s="235"/>
      <c r="AG98" s="235"/>
      <c r="AH98" s="235"/>
      <c r="AI98" s="235"/>
      <c r="AJ98" s="235"/>
      <c r="AK98" s="235"/>
      <c r="AL98" s="235"/>
      <c r="AN98" s="235" t="s">
        <v>196</v>
      </c>
      <c r="AO98" s="235"/>
      <c r="AP98" s="235"/>
      <c r="AQ98" s="235"/>
      <c r="AR98" s="235"/>
      <c r="AS98" s="235"/>
      <c r="AU98" s="235" t="s">
        <v>197</v>
      </c>
      <c r="AV98" s="235"/>
      <c r="AW98" s="235"/>
      <c r="AX98" s="235"/>
      <c r="AY98" s="235"/>
    </row>
    <row r="99" spans="1:51" ht="11.85" customHeight="1">
      <c r="A99" s="231" t="s">
        <v>198</v>
      </c>
      <c r="B99" s="231"/>
      <c r="C99" s="231"/>
      <c r="D99" s="231"/>
      <c r="E99" s="231"/>
      <c r="F99" s="231"/>
      <c r="H99" s="242" t="s">
        <v>199</v>
      </c>
      <c r="I99" s="242"/>
      <c r="J99" s="242"/>
      <c r="K99" s="242"/>
      <c r="L99" s="242"/>
      <c r="M99" s="242"/>
      <c r="N99" s="242"/>
      <c r="P99" s="232" t="s">
        <v>200</v>
      </c>
      <c r="Q99" s="232"/>
      <c r="R99" s="232"/>
      <c r="S99" s="232"/>
      <c r="T99" s="232"/>
      <c r="U99" s="232"/>
      <c r="V99" s="232"/>
      <c r="X99" s="233" t="s">
        <v>201</v>
      </c>
      <c r="Y99" s="233"/>
      <c r="Z99" s="233"/>
      <c r="AA99" s="233"/>
      <c r="AB99" s="233"/>
      <c r="AC99" s="233"/>
      <c r="AE99" s="232" t="s">
        <v>202</v>
      </c>
      <c r="AF99" s="232"/>
      <c r="AG99" s="232"/>
      <c r="AH99" s="232"/>
      <c r="AI99" s="232"/>
      <c r="AJ99" s="232"/>
      <c r="AK99" s="232"/>
      <c r="AL99" s="232"/>
      <c r="AN99" s="232" t="s">
        <v>203</v>
      </c>
      <c r="AO99" s="232"/>
      <c r="AP99" s="232"/>
      <c r="AQ99" s="232"/>
      <c r="AR99" s="232"/>
      <c r="AS99" s="232"/>
      <c r="AU99" s="232" t="s">
        <v>204</v>
      </c>
      <c r="AV99" s="232"/>
      <c r="AW99" s="232"/>
      <c r="AX99" s="232"/>
      <c r="AY99" s="232"/>
    </row>
    <row r="100" spans="1:51" ht="11.85" customHeight="1">
      <c r="A100" s="234" t="s">
        <v>151</v>
      </c>
      <c r="B100" s="234"/>
      <c r="C100" s="234"/>
      <c r="D100" s="234"/>
      <c r="E100" s="234"/>
      <c r="F100" s="234"/>
      <c r="H100" s="243" t="s">
        <v>205</v>
      </c>
      <c r="I100" s="243"/>
      <c r="J100" s="243"/>
      <c r="K100" s="243"/>
      <c r="L100" s="243"/>
      <c r="M100" s="243"/>
      <c r="N100" s="243"/>
      <c r="P100" s="235" t="s">
        <v>200</v>
      </c>
      <c r="Q100" s="235"/>
      <c r="R100" s="235"/>
      <c r="S100" s="235"/>
      <c r="T100" s="235"/>
      <c r="U100" s="235"/>
      <c r="V100" s="235"/>
      <c r="X100" s="236" t="s">
        <v>206</v>
      </c>
      <c r="Y100" s="236"/>
      <c r="Z100" s="236"/>
      <c r="AA100" s="236"/>
      <c r="AB100" s="236"/>
      <c r="AC100" s="236"/>
      <c r="AE100" s="235" t="s">
        <v>207</v>
      </c>
      <c r="AF100" s="235"/>
      <c r="AG100" s="235"/>
      <c r="AH100" s="235"/>
      <c r="AI100" s="235"/>
      <c r="AJ100" s="235"/>
      <c r="AK100" s="235"/>
      <c r="AL100" s="235"/>
      <c r="AN100" s="235" t="s">
        <v>203</v>
      </c>
      <c r="AO100" s="235"/>
      <c r="AP100" s="235"/>
      <c r="AQ100" s="235"/>
      <c r="AR100" s="235"/>
      <c r="AS100" s="235"/>
      <c r="AU100" s="235" t="s">
        <v>204</v>
      </c>
      <c r="AV100" s="235"/>
      <c r="AW100" s="235"/>
      <c r="AX100" s="235"/>
      <c r="AY100" s="235"/>
    </row>
    <row r="101" spans="1:51" ht="11.1" customHeight="1">
      <c r="A101" s="234" t="s">
        <v>155</v>
      </c>
      <c r="B101" s="234"/>
      <c r="C101" s="234"/>
      <c r="D101" s="234"/>
      <c r="E101" s="234"/>
      <c r="F101" s="234"/>
      <c r="H101" s="243" t="s">
        <v>43</v>
      </c>
      <c r="I101" s="243"/>
      <c r="J101" s="243"/>
      <c r="K101" s="243"/>
      <c r="L101" s="243"/>
      <c r="M101" s="243"/>
      <c r="N101" s="243"/>
      <c r="P101" s="235" t="s">
        <v>43</v>
      </c>
      <c r="Q101" s="235"/>
      <c r="R101" s="235"/>
      <c r="S101" s="235"/>
      <c r="T101" s="235"/>
      <c r="U101" s="235"/>
      <c r="V101" s="235"/>
      <c r="X101" s="236" t="s">
        <v>43</v>
      </c>
      <c r="Y101" s="236"/>
      <c r="Z101" s="236"/>
      <c r="AA101" s="236"/>
      <c r="AB101" s="236"/>
      <c r="AC101" s="236"/>
      <c r="AE101" s="235" t="s">
        <v>43</v>
      </c>
      <c r="AF101" s="235"/>
      <c r="AG101" s="235"/>
      <c r="AH101" s="235"/>
      <c r="AI101" s="235"/>
      <c r="AJ101" s="235"/>
      <c r="AK101" s="235"/>
      <c r="AL101" s="235"/>
      <c r="AN101" s="235" t="s">
        <v>43</v>
      </c>
      <c r="AO101" s="235"/>
      <c r="AP101" s="235"/>
      <c r="AQ101" s="235"/>
      <c r="AR101" s="235"/>
      <c r="AS101" s="235"/>
      <c r="AU101" s="235" t="s">
        <v>43</v>
      </c>
      <c r="AV101" s="235"/>
      <c r="AW101" s="235"/>
      <c r="AX101" s="235"/>
      <c r="AY101" s="235"/>
    </row>
    <row r="102" spans="1:51" ht="11.85" customHeight="1">
      <c r="A102" s="234" t="s">
        <v>157</v>
      </c>
      <c r="B102" s="234"/>
      <c r="C102" s="234"/>
      <c r="D102" s="234"/>
      <c r="E102" s="234"/>
      <c r="F102" s="234"/>
      <c r="H102" s="243" t="s">
        <v>208</v>
      </c>
      <c r="I102" s="243"/>
      <c r="J102" s="243"/>
      <c r="K102" s="243"/>
      <c r="L102" s="243"/>
      <c r="M102" s="243"/>
      <c r="N102" s="243"/>
      <c r="P102" s="235" t="s">
        <v>43</v>
      </c>
      <c r="Q102" s="235"/>
      <c r="R102" s="235"/>
      <c r="S102" s="235"/>
      <c r="T102" s="235"/>
      <c r="U102" s="235"/>
      <c r="V102" s="235"/>
      <c r="X102" s="236" t="s">
        <v>208</v>
      </c>
      <c r="Y102" s="236"/>
      <c r="Z102" s="236"/>
      <c r="AA102" s="236"/>
      <c r="AB102" s="236"/>
      <c r="AC102" s="236"/>
      <c r="AE102" s="235" t="s">
        <v>208</v>
      </c>
      <c r="AF102" s="235"/>
      <c r="AG102" s="235"/>
      <c r="AH102" s="235"/>
      <c r="AI102" s="235"/>
      <c r="AJ102" s="235"/>
      <c r="AK102" s="235"/>
      <c r="AL102" s="235"/>
      <c r="AN102" s="235" t="s">
        <v>43</v>
      </c>
      <c r="AO102" s="235"/>
      <c r="AP102" s="235"/>
      <c r="AQ102" s="235"/>
      <c r="AR102" s="235"/>
      <c r="AS102" s="235"/>
      <c r="AU102" s="235" t="s">
        <v>43</v>
      </c>
      <c r="AV102" s="235"/>
      <c r="AW102" s="235"/>
      <c r="AX102" s="235"/>
      <c r="AY102" s="235"/>
    </row>
    <row r="103" spans="1:51" ht="11.85" customHeight="1">
      <c r="A103" s="231" t="s">
        <v>209</v>
      </c>
      <c r="B103" s="231"/>
      <c r="C103" s="231"/>
      <c r="D103" s="231"/>
      <c r="E103" s="231"/>
      <c r="F103" s="231"/>
      <c r="H103" s="242" t="s">
        <v>210</v>
      </c>
      <c r="I103" s="242"/>
      <c r="J103" s="242"/>
      <c r="K103" s="242"/>
      <c r="L103" s="242"/>
      <c r="M103" s="242"/>
      <c r="N103" s="242"/>
      <c r="P103" s="232" t="s">
        <v>211</v>
      </c>
      <c r="Q103" s="232"/>
      <c r="R103" s="232"/>
      <c r="S103" s="232"/>
      <c r="T103" s="232"/>
      <c r="U103" s="232"/>
      <c r="V103" s="232"/>
      <c r="X103" s="233" t="s">
        <v>212</v>
      </c>
      <c r="Y103" s="233"/>
      <c r="Z103" s="233"/>
      <c r="AA103" s="233"/>
      <c r="AB103" s="233"/>
      <c r="AC103" s="233"/>
      <c r="AE103" s="232" t="s">
        <v>213</v>
      </c>
      <c r="AF103" s="232"/>
      <c r="AG103" s="232"/>
      <c r="AH103" s="232"/>
      <c r="AI103" s="232"/>
      <c r="AJ103" s="232"/>
      <c r="AK103" s="232"/>
      <c r="AL103" s="232"/>
      <c r="AN103" s="232" t="s">
        <v>214</v>
      </c>
      <c r="AO103" s="232"/>
      <c r="AP103" s="232"/>
      <c r="AQ103" s="232"/>
      <c r="AR103" s="232"/>
      <c r="AS103" s="232"/>
      <c r="AU103" s="232" t="s">
        <v>215</v>
      </c>
      <c r="AV103" s="232"/>
      <c r="AW103" s="232"/>
      <c r="AX103" s="232"/>
      <c r="AY103" s="232"/>
    </row>
    <row r="104" spans="1:51" ht="5.85" customHeight="1"/>
    <row r="105" spans="1:51" ht="11.1" customHeight="1">
      <c r="M105" s="226" t="s">
        <v>216</v>
      </c>
      <c r="N105" s="226"/>
      <c r="O105" s="226"/>
      <c r="P105" s="226"/>
      <c r="Q105" s="226"/>
      <c r="R105" s="226"/>
      <c r="S105" s="226"/>
      <c r="T105" s="226"/>
      <c r="U105" s="226"/>
      <c r="V105" s="226"/>
      <c r="W105" s="226"/>
      <c r="X105" s="226"/>
      <c r="Y105" s="226"/>
      <c r="Z105" s="226"/>
      <c r="AA105" s="226"/>
      <c r="AB105" s="226"/>
      <c r="AC105" s="226"/>
      <c r="AD105" s="226"/>
      <c r="AE105" s="226"/>
      <c r="AF105" s="226"/>
      <c r="AG105" s="226"/>
      <c r="AH105" s="226"/>
      <c r="AI105" s="226"/>
      <c r="AJ105" s="226"/>
      <c r="AK105" s="226"/>
      <c r="AL105" s="226"/>
      <c r="AM105" s="226"/>
      <c r="AN105" s="226"/>
      <c r="AO105" s="226"/>
    </row>
    <row r="106" spans="1:51" ht="5.85" customHeight="1"/>
    <row r="107" spans="1:51" ht="11.85" customHeight="1">
      <c r="B107" s="239" t="s">
        <v>217</v>
      </c>
      <c r="C107" s="239"/>
      <c r="D107" s="239"/>
      <c r="I107" s="240" t="s">
        <v>181</v>
      </c>
      <c r="J107" s="240"/>
      <c r="K107" s="240"/>
      <c r="L107" s="240"/>
      <c r="M107" s="240"/>
      <c r="N107" s="240"/>
      <c r="O107" s="240"/>
      <c r="P107" s="240"/>
      <c r="Q107" s="240"/>
      <c r="R107" s="240"/>
      <c r="S107" s="240"/>
      <c r="T107" s="240"/>
      <c r="U107" s="240"/>
      <c r="V107" s="240"/>
    </row>
    <row r="108" spans="1:51" ht="11.85" customHeight="1">
      <c r="B108" s="239"/>
      <c r="C108" s="239"/>
      <c r="D108" s="239"/>
      <c r="I108" s="241" t="s">
        <v>182</v>
      </c>
      <c r="J108" s="241"/>
      <c r="K108" s="241"/>
      <c r="L108" s="241"/>
      <c r="M108" s="241"/>
      <c r="N108" s="241"/>
      <c r="O108" s="1"/>
      <c r="P108" s="1"/>
      <c r="Q108" s="241" t="s">
        <v>183</v>
      </c>
      <c r="R108" s="241"/>
      <c r="S108" s="241"/>
      <c r="T108" s="241"/>
      <c r="U108" s="241"/>
      <c r="V108" s="241"/>
      <c r="Y108" s="229" t="s">
        <v>185</v>
      </c>
      <c r="Z108" s="229"/>
      <c r="AA108" s="229"/>
      <c r="AB108" s="229"/>
      <c r="AC108" s="229"/>
      <c r="AF108" s="229" t="s">
        <v>186</v>
      </c>
      <c r="AG108" s="229"/>
      <c r="AH108" s="229"/>
      <c r="AI108" s="229"/>
      <c r="AJ108" s="229"/>
      <c r="AK108" s="229"/>
      <c r="AL108" s="229"/>
      <c r="AP108" s="229" t="s">
        <v>11</v>
      </c>
      <c r="AQ108" s="229"/>
      <c r="AR108" s="229"/>
      <c r="AS108" s="229"/>
    </row>
    <row r="109" spans="1:51" ht="11.85" customHeight="1">
      <c r="B109" s="239"/>
      <c r="C109" s="239"/>
      <c r="D109" s="239"/>
      <c r="I109" s="229" t="s">
        <v>187</v>
      </c>
      <c r="J109" s="229"/>
      <c r="K109" s="229"/>
      <c r="L109" s="229"/>
      <c r="M109" s="229"/>
      <c r="N109" s="229"/>
      <c r="P109" s="229" t="s">
        <v>188</v>
      </c>
      <c r="Q109" s="229"/>
      <c r="R109" s="229"/>
      <c r="S109" s="229"/>
      <c r="T109" s="229"/>
      <c r="U109" s="229"/>
      <c r="V109" s="229"/>
    </row>
    <row r="110" spans="1:51" ht="11.1" customHeight="1">
      <c r="I110" s="230" t="s">
        <v>15</v>
      </c>
      <c r="J110" s="230"/>
      <c r="K110" s="230"/>
      <c r="L110" s="230"/>
      <c r="M110" s="230"/>
      <c r="N110" s="230"/>
      <c r="Q110" s="230" t="s">
        <v>16</v>
      </c>
      <c r="R110" s="230"/>
      <c r="S110" s="230"/>
      <c r="T110" s="230"/>
      <c r="U110" s="230"/>
      <c r="V110" s="230"/>
      <c r="Y110" s="230" t="s">
        <v>17</v>
      </c>
      <c r="Z110" s="230"/>
      <c r="AA110" s="230"/>
      <c r="AB110" s="230"/>
      <c r="AC110" s="230"/>
      <c r="AF110" s="230" t="s">
        <v>189</v>
      </c>
      <c r="AG110" s="230"/>
      <c r="AH110" s="230"/>
      <c r="AI110" s="230"/>
      <c r="AJ110" s="230"/>
      <c r="AK110" s="230"/>
      <c r="AL110" s="230"/>
      <c r="AP110" s="230" t="s">
        <v>218</v>
      </c>
      <c r="AQ110" s="230"/>
      <c r="AR110" s="230"/>
      <c r="AS110" s="230"/>
    </row>
    <row r="111" spans="1:51" ht="11.85" customHeight="1">
      <c r="A111" s="231" t="s">
        <v>191</v>
      </c>
      <c r="B111" s="231"/>
      <c r="C111" s="231"/>
      <c r="D111" s="231"/>
      <c r="E111" s="231"/>
      <c r="F111" s="231"/>
      <c r="H111" s="232" t="s">
        <v>219</v>
      </c>
      <c r="I111" s="232"/>
      <c r="J111" s="232"/>
      <c r="K111" s="232"/>
      <c r="L111" s="232"/>
      <c r="M111" s="232"/>
      <c r="N111" s="232"/>
      <c r="P111" s="232" t="s">
        <v>220</v>
      </c>
      <c r="Q111" s="232"/>
      <c r="R111" s="232"/>
      <c r="S111" s="232"/>
      <c r="T111" s="232"/>
      <c r="U111" s="232"/>
      <c r="V111" s="232"/>
      <c r="X111" s="232" t="s">
        <v>221</v>
      </c>
      <c r="Y111" s="232"/>
      <c r="Z111" s="232"/>
      <c r="AA111" s="232"/>
      <c r="AB111" s="232"/>
      <c r="AC111" s="232"/>
      <c r="AE111" s="232" t="s">
        <v>222</v>
      </c>
      <c r="AF111" s="232"/>
      <c r="AG111" s="232"/>
      <c r="AH111" s="232"/>
      <c r="AI111" s="232"/>
      <c r="AJ111" s="232"/>
      <c r="AK111" s="232"/>
      <c r="AL111" s="232"/>
      <c r="AN111" s="232" t="s">
        <v>223</v>
      </c>
      <c r="AO111" s="232"/>
      <c r="AP111" s="232"/>
      <c r="AQ111" s="232"/>
      <c r="AR111" s="232"/>
      <c r="AS111" s="232"/>
    </row>
    <row r="112" spans="1:51" ht="11.85" customHeight="1">
      <c r="A112" s="234" t="s">
        <v>125</v>
      </c>
      <c r="B112" s="234"/>
      <c r="C112" s="234"/>
      <c r="D112" s="234"/>
      <c r="E112" s="234"/>
      <c r="F112" s="234"/>
      <c r="H112" s="235" t="s">
        <v>224</v>
      </c>
      <c r="I112" s="235"/>
      <c r="J112" s="235"/>
      <c r="K112" s="235"/>
      <c r="L112" s="235"/>
      <c r="M112" s="235"/>
      <c r="N112" s="235"/>
      <c r="P112" s="235" t="s">
        <v>225</v>
      </c>
      <c r="Q112" s="235"/>
      <c r="R112" s="235"/>
      <c r="S112" s="235"/>
      <c r="T112" s="235"/>
      <c r="U112" s="235"/>
      <c r="V112" s="235"/>
      <c r="X112" s="235" t="s">
        <v>226</v>
      </c>
      <c r="Y112" s="235"/>
      <c r="Z112" s="235"/>
      <c r="AA112" s="235"/>
      <c r="AB112" s="235"/>
      <c r="AC112" s="235"/>
      <c r="AE112" s="235" t="s">
        <v>227</v>
      </c>
      <c r="AF112" s="235"/>
      <c r="AG112" s="235"/>
      <c r="AH112" s="235"/>
      <c r="AI112" s="235"/>
      <c r="AJ112" s="235"/>
      <c r="AK112" s="235"/>
      <c r="AL112" s="235"/>
      <c r="AN112" s="235" t="s">
        <v>228</v>
      </c>
      <c r="AO112" s="235"/>
      <c r="AP112" s="235"/>
      <c r="AQ112" s="235"/>
      <c r="AR112" s="235"/>
      <c r="AS112" s="235"/>
    </row>
    <row r="113" spans="1:55" ht="11.85" customHeight="1">
      <c r="A113" s="234" t="s">
        <v>132</v>
      </c>
      <c r="B113" s="234"/>
      <c r="C113" s="234"/>
      <c r="D113" s="234"/>
      <c r="E113" s="234"/>
      <c r="F113" s="234"/>
      <c r="H113" s="235">
        <v>241.53</v>
      </c>
      <c r="I113" s="235"/>
      <c r="J113" s="235"/>
      <c r="K113" s="235"/>
      <c r="L113" s="235"/>
      <c r="M113" s="235"/>
      <c r="N113" s="235"/>
      <c r="P113" s="235" t="s">
        <v>43</v>
      </c>
      <c r="Q113" s="235"/>
      <c r="R113" s="235"/>
      <c r="S113" s="235"/>
      <c r="T113" s="235"/>
      <c r="U113" s="235"/>
      <c r="V113" s="235"/>
      <c r="X113" s="235" t="s">
        <v>43</v>
      </c>
      <c r="Y113" s="235"/>
      <c r="Z113" s="235"/>
      <c r="AA113" s="235"/>
      <c r="AB113" s="235"/>
      <c r="AC113" s="235"/>
      <c r="AE113" s="235" t="s">
        <v>43</v>
      </c>
      <c r="AF113" s="235"/>
      <c r="AG113" s="235"/>
      <c r="AH113" s="235"/>
      <c r="AI113" s="235"/>
      <c r="AJ113" s="235"/>
      <c r="AK113" s="235"/>
      <c r="AL113" s="235"/>
      <c r="AN113" s="235">
        <v>241.53</v>
      </c>
      <c r="AO113" s="235"/>
      <c r="AP113" s="235"/>
      <c r="AQ113" s="235"/>
      <c r="AR113" s="235"/>
      <c r="AS113" s="235"/>
    </row>
    <row r="114" spans="1:55" ht="11.1" customHeight="1">
      <c r="A114" s="234" t="s">
        <v>137</v>
      </c>
      <c r="B114" s="234"/>
      <c r="C114" s="234"/>
      <c r="D114" s="234"/>
      <c r="E114" s="234"/>
      <c r="F114" s="234"/>
      <c r="H114" s="235" t="s">
        <v>229</v>
      </c>
      <c r="I114" s="235"/>
      <c r="J114" s="235"/>
      <c r="K114" s="235"/>
      <c r="L114" s="235"/>
      <c r="M114" s="235"/>
      <c r="N114" s="235"/>
      <c r="P114" s="235" t="s">
        <v>230</v>
      </c>
      <c r="Q114" s="235"/>
      <c r="R114" s="235"/>
      <c r="S114" s="235"/>
      <c r="T114" s="235"/>
      <c r="U114" s="235"/>
      <c r="V114" s="235"/>
      <c r="X114" s="235" t="s">
        <v>231</v>
      </c>
      <c r="Y114" s="235"/>
      <c r="Z114" s="235"/>
      <c r="AA114" s="235"/>
      <c r="AB114" s="235"/>
      <c r="AC114" s="235"/>
      <c r="AE114" s="235" t="s">
        <v>232</v>
      </c>
      <c r="AF114" s="235"/>
      <c r="AG114" s="235"/>
      <c r="AH114" s="235"/>
      <c r="AI114" s="235"/>
      <c r="AJ114" s="235"/>
      <c r="AK114" s="235"/>
      <c r="AL114" s="235"/>
      <c r="AN114" s="235" t="s">
        <v>233</v>
      </c>
      <c r="AO114" s="235"/>
      <c r="AP114" s="235"/>
      <c r="AQ114" s="235"/>
      <c r="AR114" s="235"/>
      <c r="AS114" s="235"/>
    </row>
    <row r="115" spans="1:55" ht="11.85" customHeight="1">
      <c r="A115" s="231" t="s">
        <v>198</v>
      </c>
      <c r="B115" s="231"/>
      <c r="C115" s="231"/>
      <c r="D115" s="231"/>
      <c r="E115" s="231"/>
      <c r="F115" s="231"/>
      <c r="H115" s="232" t="s">
        <v>234</v>
      </c>
      <c r="I115" s="232"/>
      <c r="J115" s="232"/>
      <c r="K115" s="232"/>
      <c r="L115" s="232"/>
      <c r="M115" s="232"/>
      <c r="N115" s="232"/>
      <c r="P115" s="232" t="s">
        <v>235</v>
      </c>
      <c r="Q115" s="232"/>
      <c r="R115" s="232"/>
      <c r="S115" s="232"/>
      <c r="T115" s="232"/>
      <c r="U115" s="232"/>
      <c r="V115" s="232"/>
      <c r="X115" s="232" t="s">
        <v>236</v>
      </c>
      <c r="Y115" s="232"/>
      <c r="Z115" s="232"/>
      <c r="AA115" s="232"/>
      <c r="AB115" s="232"/>
      <c r="AC115" s="232"/>
      <c r="AE115" s="232" t="s">
        <v>237</v>
      </c>
      <c r="AF115" s="232"/>
      <c r="AG115" s="232"/>
      <c r="AH115" s="232"/>
      <c r="AI115" s="232"/>
      <c r="AJ115" s="232"/>
      <c r="AK115" s="232"/>
      <c r="AL115" s="232"/>
      <c r="AN115" s="232" t="s">
        <v>238</v>
      </c>
      <c r="AO115" s="232"/>
      <c r="AP115" s="232"/>
      <c r="AQ115" s="232"/>
      <c r="AR115" s="232"/>
      <c r="AS115" s="232"/>
    </row>
    <row r="116" spans="1:55" ht="11.85" customHeight="1">
      <c r="A116" s="234" t="s">
        <v>151</v>
      </c>
      <c r="B116" s="234"/>
      <c r="C116" s="234"/>
      <c r="D116" s="234"/>
      <c r="E116" s="234"/>
      <c r="F116" s="234"/>
      <c r="H116" s="235" t="s">
        <v>239</v>
      </c>
      <c r="I116" s="235"/>
      <c r="J116" s="235"/>
      <c r="K116" s="235"/>
      <c r="L116" s="235"/>
      <c r="M116" s="235"/>
      <c r="N116" s="235"/>
      <c r="P116" s="235" t="s">
        <v>235</v>
      </c>
      <c r="Q116" s="235"/>
      <c r="R116" s="235"/>
      <c r="S116" s="235"/>
      <c r="T116" s="235"/>
      <c r="U116" s="235"/>
      <c r="V116" s="235"/>
      <c r="X116" s="235" t="s">
        <v>236</v>
      </c>
      <c r="Y116" s="235"/>
      <c r="Z116" s="235"/>
      <c r="AA116" s="235"/>
      <c r="AB116" s="235"/>
      <c r="AC116" s="235"/>
      <c r="AE116" s="235" t="s">
        <v>240</v>
      </c>
      <c r="AF116" s="235"/>
      <c r="AG116" s="235"/>
      <c r="AH116" s="235"/>
      <c r="AI116" s="235"/>
      <c r="AJ116" s="235"/>
      <c r="AK116" s="235"/>
      <c r="AL116" s="235"/>
      <c r="AN116" s="235" t="s">
        <v>241</v>
      </c>
      <c r="AO116" s="235"/>
      <c r="AP116" s="235"/>
      <c r="AQ116" s="235"/>
      <c r="AR116" s="235"/>
      <c r="AS116" s="235"/>
    </row>
    <row r="117" spans="1:55" ht="11.85" customHeight="1">
      <c r="A117" s="234" t="s">
        <v>155</v>
      </c>
      <c r="B117" s="234"/>
      <c r="C117" s="234"/>
      <c r="D117" s="234"/>
      <c r="E117" s="234"/>
      <c r="F117" s="234"/>
      <c r="H117" s="235" t="s">
        <v>43</v>
      </c>
      <c r="I117" s="235"/>
      <c r="J117" s="235"/>
      <c r="K117" s="235"/>
      <c r="L117" s="235"/>
      <c r="M117" s="235"/>
      <c r="N117" s="235"/>
      <c r="P117" s="235" t="s">
        <v>43</v>
      </c>
      <c r="Q117" s="235"/>
      <c r="R117" s="235"/>
      <c r="S117" s="235"/>
      <c r="T117" s="235"/>
      <c r="U117" s="235"/>
      <c r="V117" s="235"/>
      <c r="X117" s="235" t="s">
        <v>43</v>
      </c>
      <c r="Y117" s="235"/>
      <c r="Z117" s="235"/>
      <c r="AA117" s="235"/>
      <c r="AB117" s="235"/>
      <c r="AC117" s="235"/>
      <c r="AE117" s="235" t="s">
        <v>43</v>
      </c>
      <c r="AF117" s="235"/>
      <c r="AG117" s="235"/>
      <c r="AH117" s="235"/>
      <c r="AI117" s="235"/>
      <c r="AJ117" s="235"/>
      <c r="AK117" s="235"/>
      <c r="AL117" s="235"/>
      <c r="AN117" s="235" t="s">
        <v>43</v>
      </c>
      <c r="AO117" s="235"/>
      <c r="AP117" s="235"/>
      <c r="AQ117" s="235"/>
      <c r="AR117" s="235"/>
      <c r="AS117" s="235"/>
    </row>
    <row r="118" spans="1:55" ht="11.1" customHeight="1">
      <c r="A118" s="234" t="s">
        <v>157</v>
      </c>
      <c r="B118" s="234"/>
      <c r="C118" s="234"/>
      <c r="D118" s="234"/>
      <c r="E118" s="234"/>
      <c r="F118" s="234"/>
      <c r="H118" s="235" t="s">
        <v>242</v>
      </c>
      <c r="I118" s="235"/>
      <c r="J118" s="235"/>
      <c r="K118" s="235"/>
      <c r="L118" s="235"/>
      <c r="M118" s="235"/>
      <c r="N118" s="235"/>
      <c r="P118" s="235" t="s">
        <v>43</v>
      </c>
      <c r="Q118" s="235"/>
      <c r="R118" s="235"/>
      <c r="S118" s="235"/>
      <c r="T118" s="235"/>
      <c r="U118" s="235"/>
      <c r="V118" s="235"/>
      <c r="X118" s="235" t="s">
        <v>43</v>
      </c>
      <c r="Y118" s="235"/>
      <c r="Z118" s="235"/>
      <c r="AA118" s="235"/>
      <c r="AB118" s="235"/>
      <c r="AC118" s="235"/>
      <c r="AE118" s="235" t="s">
        <v>243</v>
      </c>
      <c r="AF118" s="235"/>
      <c r="AG118" s="235"/>
      <c r="AH118" s="235"/>
      <c r="AI118" s="235"/>
      <c r="AJ118" s="235"/>
      <c r="AK118" s="235"/>
      <c r="AL118" s="235"/>
      <c r="AN118" s="235" t="s">
        <v>244</v>
      </c>
      <c r="AO118" s="235"/>
      <c r="AP118" s="235"/>
      <c r="AQ118" s="235"/>
      <c r="AR118" s="235"/>
      <c r="AS118" s="235"/>
    </row>
    <row r="119" spans="1:55" ht="11.85" customHeight="1">
      <c r="A119" s="231" t="s">
        <v>209</v>
      </c>
      <c r="B119" s="231"/>
      <c r="C119" s="231"/>
      <c r="D119" s="231"/>
      <c r="E119" s="231"/>
      <c r="F119" s="231"/>
      <c r="H119" s="232" t="s">
        <v>245</v>
      </c>
      <c r="I119" s="232"/>
      <c r="J119" s="232"/>
      <c r="K119" s="232"/>
      <c r="L119" s="232"/>
      <c r="M119" s="232"/>
      <c r="N119" s="232"/>
      <c r="P119" s="232" t="s">
        <v>246</v>
      </c>
      <c r="Q119" s="232"/>
      <c r="R119" s="232"/>
      <c r="S119" s="232"/>
      <c r="T119" s="232"/>
      <c r="U119" s="232"/>
      <c r="V119" s="232"/>
      <c r="X119" s="232" t="s">
        <v>247</v>
      </c>
      <c r="Y119" s="232"/>
      <c r="Z119" s="232"/>
      <c r="AA119" s="232"/>
      <c r="AB119" s="232"/>
      <c r="AC119" s="232"/>
      <c r="AE119" s="232" t="s">
        <v>248</v>
      </c>
      <c r="AF119" s="232"/>
      <c r="AG119" s="232"/>
      <c r="AH119" s="232"/>
      <c r="AI119" s="232"/>
      <c r="AJ119" s="232"/>
      <c r="AK119" s="232"/>
      <c r="AL119" s="232"/>
      <c r="AN119" s="232" t="s">
        <v>249</v>
      </c>
      <c r="AO119" s="232"/>
      <c r="AP119" s="232"/>
      <c r="AQ119" s="232"/>
      <c r="AR119" s="232"/>
      <c r="AS119" s="232"/>
    </row>
    <row r="120" spans="1:55" ht="11.85" customHeight="1">
      <c r="A120" s="245" t="s">
        <v>250</v>
      </c>
      <c r="B120" s="245"/>
      <c r="C120" s="245"/>
      <c r="D120" s="245"/>
      <c r="E120" s="245"/>
      <c r="F120" s="245"/>
      <c r="G120" s="245"/>
      <c r="H120" s="245"/>
      <c r="I120" s="245"/>
      <c r="J120" s="245"/>
      <c r="K120" s="245"/>
      <c r="L120" s="245"/>
      <c r="M120" s="245"/>
      <c r="N120" s="245"/>
      <c r="O120" s="245"/>
      <c r="P120" s="245"/>
      <c r="Q120" s="245"/>
      <c r="R120" s="245"/>
      <c r="S120" s="245"/>
      <c r="T120" s="245"/>
      <c r="U120" s="245"/>
      <c r="V120" s="245"/>
      <c r="W120" s="245"/>
      <c r="X120" s="245"/>
      <c r="Y120" s="245"/>
      <c r="Z120" s="245"/>
      <c r="AA120" s="245"/>
      <c r="AB120" s="245"/>
      <c r="AC120" s="245"/>
      <c r="AD120" s="245"/>
      <c r="AE120" s="245"/>
      <c r="AF120" s="245"/>
      <c r="AG120" s="245"/>
      <c r="AH120" s="245"/>
      <c r="AI120" s="245"/>
      <c r="AJ120" s="245"/>
      <c r="AK120" s="245"/>
      <c r="AL120" s="245"/>
      <c r="AM120" s="245"/>
      <c r="AN120" s="245"/>
      <c r="AO120" s="245"/>
      <c r="AP120" s="245"/>
      <c r="AQ120" s="245"/>
      <c r="AR120" s="245"/>
      <c r="AS120" s="245"/>
      <c r="AT120" s="245"/>
      <c r="AU120" s="245"/>
      <c r="AV120" s="245"/>
      <c r="AW120" s="245"/>
      <c r="AX120" s="245"/>
      <c r="AY120" s="245"/>
      <c r="AZ120" s="245"/>
      <c r="BA120" s="245"/>
      <c r="BB120" s="245"/>
    </row>
    <row r="121" spans="1:55" ht="57.75" customHeight="1"/>
    <row r="122" spans="1:55" ht="58.5" customHeight="1"/>
    <row r="123" spans="1:55" ht="11.85" customHeight="1">
      <c r="A123" s="237" t="s">
        <v>103</v>
      </c>
      <c r="B123" s="237"/>
      <c r="C123" s="237"/>
      <c r="D123" s="237"/>
      <c r="E123" s="237"/>
      <c r="F123" s="237"/>
      <c r="G123" s="237"/>
      <c r="H123" s="237"/>
      <c r="I123" s="237"/>
      <c r="J123" s="237"/>
      <c r="K123" s="237"/>
      <c r="L123" s="237"/>
      <c r="M123" s="237"/>
      <c r="N123" s="237"/>
      <c r="O123" s="237"/>
      <c r="P123" s="237"/>
      <c r="Q123" s="237"/>
      <c r="R123" s="237"/>
      <c r="S123" s="237"/>
      <c r="T123" s="237"/>
      <c r="U123" s="237"/>
      <c r="V123" s="237"/>
      <c r="W123" s="237"/>
      <c r="X123" s="237"/>
      <c r="Y123" s="237"/>
      <c r="Z123" s="237"/>
      <c r="AA123" s="237"/>
      <c r="AB123" s="237"/>
      <c r="AC123" s="237"/>
      <c r="AD123" s="237"/>
      <c r="AE123" s="237"/>
      <c r="AF123" s="237"/>
      <c r="AG123" s="237"/>
      <c r="AH123" s="237"/>
      <c r="AI123" s="237"/>
      <c r="AJ123" s="237"/>
      <c r="AK123" s="237"/>
      <c r="AL123" s="237"/>
      <c r="AM123" s="237"/>
      <c r="AN123" s="237"/>
      <c r="AO123" s="237"/>
      <c r="AP123" s="237"/>
      <c r="AQ123" s="237"/>
      <c r="AR123" s="237"/>
      <c r="AS123" s="237"/>
      <c r="AT123" s="237"/>
      <c r="AU123" s="237"/>
      <c r="AV123" s="237"/>
      <c r="AW123" s="237"/>
      <c r="AX123" s="237"/>
      <c r="AY123" s="237"/>
      <c r="AZ123" s="237"/>
      <c r="BA123" s="237"/>
      <c r="BB123" s="237"/>
      <c r="BC123" s="237"/>
    </row>
    <row r="124" spans="1:55" ht="11.85" customHeight="1">
      <c r="R124" s="224" t="s">
        <v>0</v>
      </c>
      <c r="S124" s="224"/>
      <c r="T124" s="224"/>
      <c r="U124" s="224"/>
      <c r="V124" s="224"/>
      <c r="W124" s="224"/>
      <c r="X124" s="224"/>
      <c r="Y124" s="224"/>
      <c r="Z124" s="224"/>
      <c r="AA124" s="224"/>
      <c r="AB124" s="224"/>
      <c r="AC124" s="224"/>
      <c r="AD124" s="224"/>
      <c r="AE124" s="224"/>
      <c r="AF124" s="224"/>
      <c r="AG124" s="224"/>
      <c r="AH124" s="224"/>
      <c r="BA124" s="225" t="s">
        <v>251</v>
      </c>
      <c r="BB124" s="225"/>
      <c r="BC124" s="225"/>
    </row>
    <row r="125" spans="1:55" ht="5.85" customHeight="1">
      <c r="Q125" s="226" t="s">
        <v>2</v>
      </c>
      <c r="R125" s="226"/>
      <c r="S125" s="226"/>
      <c r="T125" s="226"/>
      <c r="U125" s="226"/>
      <c r="V125" s="226"/>
      <c r="W125" s="226"/>
      <c r="X125" s="226"/>
      <c r="Y125" s="226"/>
      <c r="Z125" s="226"/>
      <c r="AA125" s="226"/>
      <c r="AB125" s="226"/>
      <c r="AC125" s="226"/>
      <c r="AD125" s="226"/>
      <c r="AE125" s="226"/>
      <c r="AF125" s="226"/>
      <c r="AG125" s="226"/>
      <c r="AH125" s="226"/>
      <c r="AI125" s="226"/>
      <c r="AJ125" s="226"/>
      <c r="AK125" s="226"/>
    </row>
    <row r="126" spans="1:55" ht="5.25" customHeight="1">
      <c r="A126" s="227"/>
      <c r="B126" s="227"/>
      <c r="D126" s="227" t="s">
        <v>3</v>
      </c>
      <c r="E126" s="227"/>
      <c r="F126" s="227"/>
      <c r="G126" s="227"/>
      <c r="H126" s="227"/>
      <c r="I126" s="227"/>
      <c r="J126" s="227"/>
      <c r="K126" s="227"/>
      <c r="L126" s="227"/>
      <c r="M126" s="227"/>
      <c r="N126" s="227"/>
      <c r="Q126" s="226"/>
      <c r="R126" s="226"/>
      <c r="S126" s="226"/>
      <c r="T126" s="226"/>
      <c r="U126" s="226"/>
      <c r="V126" s="226"/>
      <c r="W126" s="226"/>
      <c r="X126" s="226"/>
      <c r="Y126" s="226"/>
      <c r="Z126" s="226"/>
      <c r="AA126" s="226"/>
      <c r="AB126" s="226"/>
      <c r="AC126" s="226"/>
      <c r="AD126" s="226"/>
      <c r="AE126" s="226"/>
      <c r="AF126" s="226"/>
      <c r="AG126" s="226"/>
      <c r="AH126" s="226"/>
      <c r="AI126" s="226"/>
      <c r="AJ126" s="226"/>
      <c r="AK126" s="226"/>
      <c r="BA126" s="225" t="s">
        <v>4</v>
      </c>
      <c r="BB126" s="225"/>
      <c r="BC126" s="225"/>
    </row>
    <row r="127" spans="1:55" ht="5.85" customHeight="1">
      <c r="A127" s="227"/>
      <c r="B127" s="227"/>
      <c r="D127" s="227"/>
      <c r="E127" s="227"/>
      <c r="F127" s="227"/>
      <c r="G127" s="227"/>
      <c r="H127" s="227"/>
      <c r="I127" s="227"/>
      <c r="J127" s="227"/>
      <c r="K127" s="227"/>
      <c r="L127" s="227"/>
      <c r="M127" s="227"/>
      <c r="N127" s="227"/>
      <c r="BA127" s="225"/>
      <c r="BB127" s="225"/>
      <c r="BC127" s="225"/>
    </row>
    <row r="128" spans="1:55" ht="11.85" customHeight="1">
      <c r="A128" s="227"/>
      <c r="B128" s="227"/>
      <c r="D128" s="227" t="s">
        <v>5</v>
      </c>
      <c r="E128" s="227"/>
      <c r="F128" s="227"/>
      <c r="G128" s="227"/>
      <c r="H128" s="227"/>
      <c r="I128" s="227"/>
      <c r="J128" s="227"/>
      <c r="K128" s="227"/>
      <c r="L128" s="227"/>
      <c r="M128" s="227"/>
      <c r="N128" s="227"/>
    </row>
    <row r="129" spans="1:55" ht="11.85" customHeight="1">
      <c r="A129" s="227"/>
      <c r="B129" s="227"/>
      <c r="D129" s="227" t="s">
        <v>6</v>
      </c>
      <c r="E129" s="227"/>
      <c r="F129" s="227"/>
      <c r="G129" s="227"/>
      <c r="H129" s="227"/>
      <c r="I129" s="227"/>
      <c r="J129" s="227"/>
      <c r="K129" s="227"/>
      <c r="L129" s="227"/>
      <c r="M129" s="227"/>
      <c r="N129" s="227"/>
    </row>
    <row r="130" spans="1:55" ht="11.85" customHeight="1">
      <c r="A130" s="227"/>
      <c r="B130" s="227"/>
      <c r="D130" s="227" t="s">
        <v>7</v>
      </c>
      <c r="E130" s="227"/>
      <c r="F130" s="227"/>
      <c r="G130" s="227"/>
      <c r="H130" s="227"/>
      <c r="I130" s="227"/>
      <c r="J130" s="227"/>
      <c r="K130" s="227"/>
      <c r="L130" s="227"/>
      <c r="M130" s="227"/>
      <c r="N130" s="227"/>
    </row>
    <row r="131" spans="1:55" ht="5.25" customHeight="1"/>
    <row r="132" spans="1:55" ht="11.85" customHeight="1"/>
    <row r="133" spans="1:55" ht="5.85" customHeight="1"/>
    <row r="134" spans="1:55" ht="39.950000000000003" customHeight="1">
      <c r="A134" s="244" t="s">
        <v>252</v>
      </c>
      <c r="B134" s="244"/>
      <c r="C134" s="244"/>
      <c r="D134" s="244"/>
      <c r="E134" s="244"/>
      <c r="F134" s="244"/>
      <c r="G134" s="244"/>
      <c r="H134" s="244"/>
      <c r="I134" s="244"/>
      <c r="J134" s="244"/>
      <c r="K134" s="244"/>
      <c r="L134" s="244"/>
      <c r="M134" s="244"/>
      <c r="N134" s="244"/>
      <c r="O134" s="244"/>
      <c r="P134" s="244"/>
      <c r="Q134" s="244"/>
      <c r="R134" s="244"/>
      <c r="S134" s="244"/>
      <c r="T134" s="244"/>
      <c r="U134" s="244"/>
      <c r="V134" s="244"/>
      <c r="W134" s="244"/>
      <c r="X134" s="244"/>
      <c r="Y134" s="244"/>
      <c r="Z134" s="244"/>
      <c r="AA134" s="244"/>
      <c r="AB134" s="244"/>
      <c r="AC134" s="244"/>
      <c r="AD134" s="244"/>
      <c r="AE134" s="244"/>
      <c r="AF134" s="244"/>
      <c r="AG134" s="244"/>
      <c r="AH134" s="244"/>
      <c r="AI134" s="244"/>
      <c r="AJ134" s="244"/>
      <c r="AK134" s="244"/>
      <c r="AL134" s="244"/>
      <c r="AM134" s="244"/>
      <c r="AN134" s="244"/>
      <c r="AO134" s="244"/>
      <c r="AP134" s="244"/>
      <c r="AQ134" s="244"/>
      <c r="AR134" s="244"/>
      <c r="AS134" s="244"/>
      <c r="AT134" s="244"/>
      <c r="AU134" s="244"/>
      <c r="AV134" s="244"/>
      <c r="AW134" s="244"/>
      <c r="AX134" s="244"/>
      <c r="AY134" s="244"/>
      <c r="AZ134" s="244"/>
      <c r="BA134" s="244"/>
      <c r="BB134" s="244"/>
      <c r="BC134" s="244"/>
    </row>
    <row r="135" spans="1:55" ht="76.5" customHeight="1">
      <c r="A135" s="244"/>
      <c r="B135" s="244"/>
      <c r="C135" s="244"/>
      <c r="D135" s="244"/>
      <c r="E135" s="244"/>
      <c r="F135" s="244"/>
      <c r="G135" s="244"/>
      <c r="H135" s="244"/>
      <c r="I135" s="244"/>
      <c r="J135" s="244"/>
      <c r="K135" s="244"/>
      <c r="L135" s="244"/>
      <c r="M135" s="244"/>
      <c r="N135" s="244"/>
      <c r="O135" s="244"/>
      <c r="P135" s="244"/>
      <c r="Q135" s="244"/>
      <c r="R135" s="244"/>
      <c r="S135" s="244"/>
      <c r="T135" s="244"/>
      <c r="U135" s="244"/>
      <c r="V135" s="244"/>
      <c r="W135" s="244"/>
      <c r="X135" s="244"/>
      <c r="Y135" s="244"/>
      <c r="Z135" s="244"/>
      <c r="AA135" s="244"/>
      <c r="AB135" s="244"/>
      <c r="AC135" s="244"/>
      <c r="AD135" s="244"/>
      <c r="AE135" s="244"/>
      <c r="AF135" s="244"/>
      <c r="AG135" s="244"/>
      <c r="AH135" s="244"/>
      <c r="AI135" s="244"/>
      <c r="AJ135" s="244"/>
      <c r="AK135" s="244"/>
      <c r="AL135" s="244"/>
      <c r="AM135" s="244"/>
      <c r="AN135" s="244"/>
      <c r="AO135" s="244"/>
      <c r="AP135" s="244"/>
      <c r="AQ135" s="244"/>
      <c r="AR135" s="244"/>
      <c r="AS135" s="244"/>
      <c r="AT135" s="244"/>
      <c r="AU135" s="244"/>
      <c r="AV135" s="244"/>
      <c r="AW135" s="244"/>
      <c r="AX135" s="244"/>
      <c r="AY135" s="244"/>
      <c r="AZ135" s="244"/>
      <c r="BA135" s="244"/>
      <c r="BB135" s="244"/>
      <c r="BC135" s="244"/>
    </row>
    <row r="136" spans="1:55" ht="74.099999999999994" customHeight="1"/>
    <row r="137" spans="1:55" ht="74.099999999999994" customHeight="1"/>
    <row r="138" spans="1:55" ht="74.099999999999994" customHeight="1"/>
    <row r="139" spans="1:55" ht="74.099999999999994" customHeight="1"/>
    <row r="140" spans="1:55" ht="38.450000000000003" customHeight="1"/>
    <row r="141" spans="1:55" ht="39.200000000000003" customHeight="1"/>
    <row r="142" spans="1:55" ht="11.85" customHeight="1">
      <c r="A142" s="237" t="s">
        <v>103</v>
      </c>
      <c r="B142" s="237"/>
      <c r="C142" s="237"/>
      <c r="D142" s="237"/>
      <c r="E142" s="237"/>
      <c r="F142" s="237"/>
      <c r="G142" s="237"/>
      <c r="H142" s="237"/>
      <c r="I142" s="237"/>
      <c r="J142" s="237"/>
      <c r="K142" s="237"/>
      <c r="L142" s="237"/>
      <c r="M142" s="237"/>
      <c r="N142" s="237"/>
      <c r="O142" s="237"/>
      <c r="P142" s="237"/>
      <c r="Q142" s="237"/>
      <c r="R142" s="237"/>
      <c r="S142" s="237"/>
      <c r="T142" s="237"/>
      <c r="U142" s="237"/>
      <c r="V142" s="237"/>
      <c r="W142" s="237"/>
      <c r="X142" s="237"/>
      <c r="Y142" s="237"/>
      <c r="Z142" s="237"/>
      <c r="AA142" s="237"/>
      <c r="AB142" s="237"/>
      <c r="AC142" s="237"/>
      <c r="AD142" s="237"/>
      <c r="AE142" s="237"/>
      <c r="AF142" s="237"/>
      <c r="AG142" s="237"/>
      <c r="AH142" s="237"/>
      <c r="AI142" s="237"/>
      <c r="AJ142" s="237"/>
      <c r="AK142" s="237"/>
      <c r="AL142" s="237"/>
      <c r="AM142" s="237"/>
      <c r="AN142" s="237"/>
      <c r="AO142" s="237"/>
      <c r="AP142" s="237"/>
      <c r="AQ142" s="237"/>
      <c r="AR142" s="237"/>
      <c r="AS142" s="237"/>
      <c r="AT142" s="237"/>
      <c r="AU142" s="237"/>
      <c r="AV142" s="237"/>
      <c r="AW142" s="237"/>
      <c r="AX142" s="237"/>
      <c r="AY142" s="237"/>
      <c r="AZ142" s="237"/>
      <c r="BA142" s="237"/>
      <c r="BB142" s="237"/>
      <c r="BC142" s="237"/>
    </row>
  </sheetData>
  <mergeCells count="519">
    <mergeCell ref="A134:BC135"/>
    <mergeCell ref="A142:BC142"/>
    <mergeCell ref="A120:BB120"/>
    <mergeCell ref="A123:BC123"/>
    <mergeCell ref="R124:AH124"/>
    <mergeCell ref="BA124:BC124"/>
    <mergeCell ref="Q125:AK126"/>
    <mergeCell ref="A126:B130"/>
    <mergeCell ref="D126:N127"/>
    <mergeCell ref="BA126:BC127"/>
    <mergeCell ref="D128:N128"/>
    <mergeCell ref="D129:N129"/>
    <mergeCell ref="D130:N130"/>
    <mergeCell ref="A118:F118"/>
    <mergeCell ref="H118:N118"/>
    <mergeCell ref="P118:V118"/>
    <mergeCell ref="X118:AC118"/>
    <mergeCell ref="AE118:AL118"/>
    <mergeCell ref="AN118:AS118"/>
    <mergeCell ref="A119:F119"/>
    <mergeCell ref="H119:N119"/>
    <mergeCell ref="P119:V119"/>
    <mergeCell ref="X119:AC119"/>
    <mergeCell ref="AE119:AL119"/>
    <mergeCell ref="AN119:AS119"/>
    <mergeCell ref="A116:F116"/>
    <mergeCell ref="H116:N116"/>
    <mergeCell ref="P116:V116"/>
    <mergeCell ref="X116:AC116"/>
    <mergeCell ref="AE116:AL116"/>
    <mergeCell ref="AN116:AS116"/>
    <mergeCell ref="A117:F117"/>
    <mergeCell ref="H117:N117"/>
    <mergeCell ref="P117:V117"/>
    <mergeCell ref="X117:AC117"/>
    <mergeCell ref="AE117:AL117"/>
    <mergeCell ref="AN117:AS117"/>
    <mergeCell ref="A114:F114"/>
    <mergeCell ref="H114:N114"/>
    <mergeCell ref="P114:V114"/>
    <mergeCell ref="X114:AC114"/>
    <mergeCell ref="AE114:AL114"/>
    <mergeCell ref="AN114:AS114"/>
    <mergeCell ref="A115:F115"/>
    <mergeCell ref="H115:N115"/>
    <mergeCell ref="P115:V115"/>
    <mergeCell ref="X115:AC115"/>
    <mergeCell ref="AE115:AL115"/>
    <mergeCell ref="AN115:AS115"/>
    <mergeCell ref="A112:F112"/>
    <mergeCell ref="H112:N112"/>
    <mergeCell ref="P112:V112"/>
    <mergeCell ref="X112:AC112"/>
    <mergeCell ref="AE112:AL112"/>
    <mergeCell ref="AN112:AS112"/>
    <mergeCell ref="A113:F113"/>
    <mergeCell ref="H113:N113"/>
    <mergeCell ref="P113:V113"/>
    <mergeCell ref="X113:AC113"/>
    <mergeCell ref="AE113:AL113"/>
    <mergeCell ref="AN113:AS113"/>
    <mergeCell ref="I110:N110"/>
    <mergeCell ref="Q110:V110"/>
    <mergeCell ref="Y110:AC110"/>
    <mergeCell ref="AF110:AL110"/>
    <mergeCell ref="AP110:AS110"/>
    <mergeCell ref="A111:F111"/>
    <mergeCell ref="H111:N111"/>
    <mergeCell ref="P111:V111"/>
    <mergeCell ref="X111:AC111"/>
    <mergeCell ref="AE111:AL111"/>
    <mergeCell ref="AN111:AS111"/>
    <mergeCell ref="M105:AO105"/>
    <mergeCell ref="B107:D109"/>
    <mergeCell ref="I107:V107"/>
    <mergeCell ref="I108:N108"/>
    <mergeCell ref="Q108:V108"/>
    <mergeCell ref="Y108:AC108"/>
    <mergeCell ref="AF108:AL108"/>
    <mergeCell ref="AP108:AS108"/>
    <mergeCell ref="I109:N109"/>
    <mergeCell ref="P109:V109"/>
    <mergeCell ref="A102:F102"/>
    <mergeCell ref="H102:N102"/>
    <mergeCell ref="P102:V102"/>
    <mergeCell ref="X102:AC102"/>
    <mergeCell ref="AE102:AL102"/>
    <mergeCell ref="AN102:AS102"/>
    <mergeCell ref="AU102:AY102"/>
    <mergeCell ref="A103:F103"/>
    <mergeCell ref="H103:N103"/>
    <mergeCell ref="P103:V103"/>
    <mergeCell ref="X103:AC103"/>
    <mergeCell ref="AE103:AL103"/>
    <mergeCell ref="AN103:AS103"/>
    <mergeCell ref="AU103:AY103"/>
    <mergeCell ref="A100:F100"/>
    <mergeCell ref="H100:N100"/>
    <mergeCell ref="P100:V100"/>
    <mergeCell ref="X100:AC100"/>
    <mergeCell ref="AE100:AL100"/>
    <mergeCell ref="AN100:AS100"/>
    <mergeCell ref="AU100:AY100"/>
    <mergeCell ref="A101:F101"/>
    <mergeCell ref="H101:N101"/>
    <mergeCell ref="P101:V101"/>
    <mergeCell ref="X101:AC101"/>
    <mergeCell ref="AE101:AL101"/>
    <mergeCell ref="AN101:AS101"/>
    <mergeCell ref="AU101:AY101"/>
    <mergeCell ref="A98:F98"/>
    <mergeCell ref="H98:N98"/>
    <mergeCell ref="P98:V98"/>
    <mergeCell ref="X98:AC98"/>
    <mergeCell ref="AE98:AL98"/>
    <mergeCell ref="AN98:AS98"/>
    <mergeCell ref="AU98:AY98"/>
    <mergeCell ref="A99:F99"/>
    <mergeCell ref="H99:N99"/>
    <mergeCell ref="P99:V99"/>
    <mergeCell ref="X99:AC99"/>
    <mergeCell ref="AE99:AL99"/>
    <mergeCell ref="AN99:AS99"/>
    <mergeCell ref="AU99:AY99"/>
    <mergeCell ref="A96:F96"/>
    <mergeCell ref="H96:N96"/>
    <mergeCell ref="P96:V96"/>
    <mergeCell ref="X96:AC96"/>
    <mergeCell ref="AE96:AL96"/>
    <mergeCell ref="AN96:AS96"/>
    <mergeCell ref="AU96:AY96"/>
    <mergeCell ref="A97:F97"/>
    <mergeCell ref="H97:N97"/>
    <mergeCell ref="P97:V97"/>
    <mergeCell ref="X97:AC97"/>
    <mergeCell ref="AE97:AL97"/>
    <mergeCell ref="AN97:AS97"/>
    <mergeCell ref="AU97:AY97"/>
    <mergeCell ref="I94:N94"/>
    <mergeCell ref="Q94:V94"/>
    <mergeCell ref="Y94:AC94"/>
    <mergeCell ref="AF94:AL94"/>
    <mergeCell ref="AO94:AS94"/>
    <mergeCell ref="AV94:AY94"/>
    <mergeCell ref="A95:F95"/>
    <mergeCell ref="H95:N95"/>
    <mergeCell ref="P95:V95"/>
    <mergeCell ref="X95:AC95"/>
    <mergeCell ref="AE95:AL95"/>
    <mergeCell ref="AN95:AS95"/>
    <mergeCell ref="AU95:AY95"/>
    <mergeCell ref="N89:AP89"/>
    <mergeCell ref="B91:D93"/>
    <mergeCell ref="I91:V91"/>
    <mergeCell ref="I92:N92"/>
    <mergeCell ref="Q92:V92"/>
    <mergeCell ref="Y92:AC92"/>
    <mergeCell ref="AF92:AL92"/>
    <mergeCell ref="AO92:AS92"/>
    <mergeCell ref="AV92:AY92"/>
    <mergeCell ref="I93:N93"/>
    <mergeCell ref="P93:V93"/>
    <mergeCell ref="A80:BC80"/>
    <mergeCell ref="R81:AH81"/>
    <mergeCell ref="BA81:BC81"/>
    <mergeCell ref="Q82:AK83"/>
    <mergeCell ref="A83:B87"/>
    <mergeCell ref="D83:N84"/>
    <mergeCell ref="BA83:BC84"/>
    <mergeCell ref="D85:N85"/>
    <mergeCell ref="D86:N86"/>
    <mergeCell ref="D87:N87"/>
    <mergeCell ref="A75:I75"/>
    <mergeCell ref="K75:R75"/>
    <mergeCell ref="T75:Y75"/>
    <mergeCell ref="AA75:AF75"/>
    <mergeCell ref="AH75:AP75"/>
    <mergeCell ref="AR75:AV75"/>
    <mergeCell ref="AX75:BA75"/>
    <mergeCell ref="A76:I76"/>
    <mergeCell ref="K76:R76"/>
    <mergeCell ref="T76:Y76"/>
    <mergeCell ref="AA76:AF76"/>
    <mergeCell ref="AH76:AP76"/>
    <mergeCell ref="AR76:AV76"/>
    <mergeCell ref="AX76:BA76"/>
    <mergeCell ref="A73:I73"/>
    <mergeCell ref="K73:R73"/>
    <mergeCell ref="T73:Y73"/>
    <mergeCell ref="AA73:AF73"/>
    <mergeCell ref="AH73:AP73"/>
    <mergeCell ref="AR73:AV73"/>
    <mergeCell ref="AX73:BA73"/>
    <mergeCell ref="A74:I74"/>
    <mergeCell ref="K74:R74"/>
    <mergeCell ref="T74:Y74"/>
    <mergeCell ref="AA74:AF74"/>
    <mergeCell ref="AH74:AP74"/>
    <mergeCell ref="AR74:AV74"/>
    <mergeCell ref="AX74:BA74"/>
    <mergeCell ref="A71:I71"/>
    <mergeCell ref="K71:R71"/>
    <mergeCell ref="T71:Y71"/>
    <mergeCell ref="AA71:AF71"/>
    <mergeCell ref="AH71:AP71"/>
    <mergeCell ref="AR71:AV71"/>
    <mergeCell ref="AX71:BA71"/>
    <mergeCell ref="A72:I72"/>
    <mergeCell ref="K72:R72"/>
    <mergeCell ref="T72:Y72"/>
    <mergeCell ref="AA72:AF72"/>
    <mergeCell ref="AH72:AP72"/>
    <mergeCell ref="AR72:AV72"/>
    <mergeCell ref="AX72:BA72"/>
    <mergeCell ref="A69:I69"/>
    <mergeCell ref="K69:R69"/>
    <mergeCell ref="T69:Y69"/>
    <mergeCell ref="AA69:AF69"/>
    <mergeCell ref="AH69:AP69"/>
    <mergeCell ref="AR69:AV69"/>
    <mergeCell ref="AX69:BA69"/>
    <mergeCell ref="A70:I70"/>
    <mergeCell ref="K70:R70"/>
    <mergeCell ref="T70:Y70"/>
    <mergeCell ref="AA70:AF70"/>
    <mergeCell ref="AH70:AP70"/>
    <mergeCell ref="AR70:AV70"/>
    <mergeCell ref="AX70:BA70"/>
    <mergeCell ref="A67:I67"/>
    <mergeCell ref="K67:R67"/>
    <mergeCell ref="T67:Y67"/>
    <mergeCell ref="AA67:AF67"/>
    <mergeCell ref="AH67:AP67"/>
    <mergeCell ref="AR67:AV67"/>
    <mergeCell ref="AX67:BA67"/>
    <mergeCell ref="A68:I68"/>
    <mergeCell ref="K68:R68"/>
    <mergeCell ref="T68:Y68"/>
    <mergeCell ref="AA68:AF68"/>
    <mergeCell ref="AH68:AP68"/>
    <mergeCell ref="AR68:AV68"/>
    <mergeCell ref="AX68:BA68"/>
    <mergeCell ref="A65:I65"/>
    <mergeCell ref="K65:R65"/>
    <mergeCell ref="T65:Y65"/>
    <mergeCell ref="AA65:AF65"/>
    <mergeCell ref="AH65:AP65"/>
    <mergeCell ref="AR65:AV65"/>
    <mergeCell ref="AX65:BA65"/>
    <mergeCell ref="A66:I66"/>
    <mergeCell ref="K66:R66"/>
    <mergeCell ref="T66:Y66"/>
    <mergeCell ref="AA66:AF66"/>
    <mergeCell ref="AH66:AP66"/>
    <mergeCell ref="AR66:AV66"/>
    <mergeCell ref="AX66:BA66"/>
    <mergeCell ref="A63:I63"/>
    <mergeCell ref="K63:R63"/>
    <mergeCell ref="T63:Y63"/>
    <mergeCell ref="AA63:AF63"/>
    <mergeCell ref="AH63:AP63"/>
    <mergeCell ref="AR63:AV63"/>
    <mergeCell ref="AX63:BA63"/>
    <mergeCell ref="A64:I64"/>
    <mergeCell ref="K64:R64"/>
    <mergeCell ref="T64:Y64"/>
    <mergeCell ref="AA64:AF64"/>
    <mergeCell ref="AH64:AP64"/>
    <mergeCell ref="AR64:AV64"/>
    <mergeCell ref="AX64:BA64"/>
    <mergeCell ref="A61:I61"/>
    <mergeCell ref="K61:R61"/>
    <mergeCell ref="T61:Y61"/>
    <mergeCell ref="AA61:AF61"/>
    <mergeCell ref="AH61:AP61"/>
    <mergeCell ref="AR61:AV61"/>
    <mergeCell ref="AX61:BA61"/>
    <mergeCell ref="A62:I62"/>
    <mergeCell ref="K62:R62"/>
    <mergeCell ref="T62:Y62"/>
    <mergeCell ref="AA62:AF62"/>
    <mergeCell ref="AH62:AP62"/>
    <mergeCell ref="AR62:AV62"/>
    <mergeCell ref="AX62:BA62"/>
    <mergeCell ref="A59:I59"/>
    <mergeCell ref="K59:R59"/>
    <mergeCell ref="T59:Y59"/>
    <mergeCell ref="AA59:AF59"/>
    <mergeCell ref="AH59:AP59"/>
    <mergeCell ref="AR59:AV59"/>
    <mergeCell ref="AX59:BA59"/>
    <mergeCell ref="A60:I60"/>
    <mergeCell ref="K60:R60"/>
    <mergeCell ref="T60:Y60"/>
    <mergeCell ref="AA60:AF60"/>
    <mergeCell ref="AH60:AP60"/>
    <mergeCell ref="AR60:AV60"/>
    <mergeCell ref="AX60:BA60"/>
    <mergeCell ref="A57:I57"/>
    <mergeCell ref="K57:R57"/>
    <mergeCell ref="T57:Y57"/>
    <mergeCell ref="AA57:AF57"/>
    <mergeCell ref="AH57:AP57"/>
    <mergeCell ref="AR57:AV57"/>
    <mergeCell ref="AX57:BA57"/>
    <mergeCell ref="A58:I58"/>
    <mergeCell ref="K58:R58"/>
    <mergeCell ref="T58:Y58"/>
    <mergeCell ref="AA58:AF58"/>
    <mergeCell ref="AH58:AP58"/>
    <mergeCell ref="AR58:AV58"/>
    <mergeCell ref="AX58:BA58"/>
    <mergeCell ref="M55:R55"/>
    <mergeCell ref="V55:Y55"/>
    <mergeCell ref="AC55:AF55"/>
    <mergeCell ref="AK55:AP55"/>
    <mergeCell ref="AS55:AV55"/>
    <mergeCell ref="AY55:BA55"/>
    <mergeCell ref="A56:I56"/>
    <mergeCell ref="K56:R56"/>
    <mergeCell ref="T56:Y56"/>
    <mergeCell ref="AA56:AF56"/>
    <mergeCell ref="AH56:AP56"/>
    <mergeCell ref="AR56:AV56"/>
    <mergeCell ref="AX56:BA56"/>
    <mergeCell ref="A52:E53"/>
    <mergeCell ref="M52:R52"/>
    <mergeCell ref="V52:Y52"/>
    <mergeCell ref="AC52:AF52"/>
    <mergeCell ref="AK52:AP52"/>
    <mergeCell ref="AS52:AV52"/>
    <mergeCell ref="AY52:BA52"/>
    <mergeCell ref="M53:R54"/>
    <mergeCell ref="V53:Y54"/>
    <mergeCell ref="AC53:AF54"/>
    <mergeCell ref="AK53:AP54"/>
    <mergeCell ref="AS53:AV54"/>
    <mergeCell ref="AY53:BA54"/>
    <mergeCell ref="A44:BC44"/>
    <mergeCell ref="R45:AH45"/>
    <mergeCell ref="BA45:BC45"/>
    <mergeCell ref="Q46:AK47"/>
    <mergeCell ref="A47:B51"/>
    <mergeCell ref="D47:N48"/>
    <mergeCell ref="BA47:BC48"/>
    <mergeCell ref="D49:N49"/>
    <mergeCell ref="D50:N50"/>
    <mergeCell ref="D51:N51"/>
    <mergeCell ref="A40:I40"/>
    <mergeCell ref="K40:R40"/>
    <mergeCell ref="T40:Y40"/>
    <mergeCell ref="AA40:AF40"/>
    <mergeCell ref="AH40:AP40"/>
    <mergeCell ref="A41:I41"/>
    <mergeCell ref="K41:R41"/>
    <mergeCell ref="T41:Y41"/>
    <mergeCell ref="AA41:AF41"/>
    <mergeCell ref="AH41:AP41"/>
    <mergeCell ref="A38:I38"/>
    <mergeCell ref="K38:R38"/>
    <mergeCell ref="T38:Y38"/>
    <mergeCell ref="AA38:AF38"/>
    <mergeCell ref="AH38:AP38"/>
    <mergeCell ref="A39:I39"/>
    <mergeCell ref="K39:R39"/>
    <mergeCell ref="T39:Y39"/>
    <mergeCell ref="AA39:AF39"/>
    <mergeCell ref="AH39:AP39"/>
    <mergeCell ref="A36:I36"/>
    <mergeCell ref="K36:R36"/>
    <mergeCell ref="T36:Y36"/>
    <mergeCell ref="AA36:AF36"/>
    <mergeCell ref="AH36:AP36"/>
    <mergeCell ref="A37:I37"/>
    <mergeCell ref="K37:R37"/>
    <mergeCell ref="T37:Y37"/>
    <mergeCell ref="AA37:AF37"/>
    <mergeCell ref="AH37:AP37"/>
    <mergeCell ref="A34:I34"/>
    <mergeCell ref="K34:R34"/>
    <mergeCell ref="T34:Y34"/>
    <mergeCell ref="AA34:AF34"/>
    <mergeCell ref="AH34:AP34"/>
    <mergeCell ref="A35:I35"/>
    <mergeCell ref="K35:R35"/>
    <mergeCell ref="T35:Y35"/>
    <mergeCell ref="AA35:AF35"/>
    <mergeCell ref="AH35:AP35"/>
    <mergeCell ref="A32:I32"/>
    <mergeCell ref="K32:R32"/>
    <mergeCell ref="T32:Y32"/>
    <mergeCell ref="AA32:AF32"/>
    <mergeCell ref="AH32:AP32"/>
    <mergeCell ref="A33:I33"/>
    <mergeCell ref="K33:R33"/>
    <mergeCell ref="T33:Y33"/>
    <mergeCell ref="AA33:AF33"/>
    <mergeCell ref="AH33:AP33"/>
    <mergeCell ref="A30:I30"/>
    <mergeCell ref="K30:R30"/>
    <mergeCell ref="T30:Y30"/>
    <mergeCell ref="AA30:AF30"/>
    <mergeCell ref="AH30:AP30"/>
    <mergeCell ref="A31:I31"/>
    <mergeCell ref="K31:R31"/>
    <mergeCell ref="T31:Y31"/>
    <mergeCell ref="AA31:AF31"/>
    <mergeCell ref="AH31:AP31"/>
    <mergeCell ref="A28:I28"/>
    <mergeCell ref="K28:R28"/>
    <mergeCell ref="T28:Y28"/>
    <mergeCell ref="AA28:AF28"/>
    <mergeCell ref="AH28:AP28"/>
    <mergeCell ref="A29:I29"/>
    <mergeCell ref="K29:R29"/>
    <mergeCell ref="T29:Y29"/>
    <mergeCell ref="AA29:AF29"/>
    <mergeCell ref="AH29:AP29"/>
    <mergeCell ref="A26:I26"/>
    <mergeCell ref="K26:R26"/>
    <mergeCell ref="T26:Y26"/>
    <mergeCell ref="AA26:AF26"/>
    <mergeCell ref="AH26:AP26"/>
    <mergeCell ref="A27:I27"/>
    <mergeCell ref="K27:R27"/>
    <mergeCell ref="T27:Y27"/>
    <mergeCell ref="AA27:AF27"/>
    <mergeCell ref="AH27:AP27"/>
    <mergeCell ref="A24:I24"/>
    <mergeCell ref="K24:R24"/>
    <mergeCell ref="T24:Y24"/>
    <mergeCell ref="AA24:AF24"/>
    <mergeCell ref="AH24:AP24"/>
    <mergeCell ref="A25:I25"/>
    <mergeCell ref="K25:R25"/>
    <mergeCell ref="T25:Y25"/>
    <mergeCell ref="AA25:AF25"/>
    <mergeCell ref="AH25:AP25"/>
    <mergeCell ref="A22:I22"/>
    <mergeCell ref="K22:R22"/>
    <mergeCell ref="T22:Y22"/>
    <mergeCell ref="AA22:AF22"/>
    <mergeCell ref="AH22:AP22"/>
    <mergeCell ref="A23:I23"/>
    <mergeCell ref="K23:R23"/>
    <mergeCell ref="T23:Y23"/>
    <mergeCell ref="AA23:AF23"/>
    <mergeCell ref="AH23:AP23"/>
    <mergeCell ref="A20:I20"/>
    <mergeCell ref="K20:R20"/>
    <mergeCell ref="T20:Y20"/>
    <mergeCell ref="AA20:AF20"/>
    <mergeCell ref="AH20:AP20"/>
    <mergeCell ref="A21:I21"/>
    <mergeCell ref="K21:R21"/>
    <mergeCell ref="T21:Y21"/>
    <mergeCell ref="AA21:AF21"/>
    <mergeCell ref="AH21:AP21"/>
    <mergeCell ref="A18:I18"/>
    <mergeCell ref="K18:R18"/>
    <mergeCell ref="T18:Y18"/>
    <mergeCell ref="AA18:AF18"/>
    <mergeCell ref="AH18:AP18"/>
    <mergeCell ref="A19:I19"/>
    <mergeCell ref="K19:R19"/>
    <mergeCell ref="T19:Y19"/>
    <mergeCell ref="AA19:AF19"/>
    <mergeCell ref="AH19:AP19"/>
    <mergeCell ref="A16:I16"/>
    <mergeCell ref="K16:R16"/>
    <mergeCell ref="T16:Y16"/>
    <mergeCell ref="AA16:AF16"/>
    <mergeCell ref="AH16:AP16"/>
    <mergeCell ref="A17:I17"/>
    <mergeCell ref="K17:R17"/>
    <mergeCell ref="T17:Y17"/>
    <mergeCell ref="AA17:AF17"/>
    <mergeCell ref="AH17:AP17"/>
    <mergeCell ref="A14:I14"/>
    <mergeCell ref="K14:R14"/>
    <mergeCell ref="T14:Y14"/>
    <mergeCell ref="AA14:AF14"/>
    <mergeCell ref="AH14:AP14"/>
    <mergeCell ref="A15:I15"/>
    <mergeCell ref="K15:R15"/>
    <mergeCell ref="T15:Y15"/>
    <mergeCell ref="AA15:AF15"/>
    <mergeCell ref="AH15:AP15"/>
    <mergeCell ref="A12:I12"/>
    <mergeCell ref="K12:R12"/>
    <mergeCell ref="T12:Y12"/>
    <mergeCell ref="AA12:AF12"/>
    <mergeCell ref="AH12:AP12"/>
    <mergeCell ref="A13:I13"/>
    <mergeCell ref="K13:R13"/>
    <mergeCell ref="T13:Y13"/>
    <mergeCell ref="AA13:AF13"/>
    <mergeCell ref="AH13:AP13"/>
    <mergeCell ref="A8:E9"/>
    <mergeCell ref="L8:R8"/>
    <mergeCell ref="U8:Y8"/>
    <mergeCell ref="AB8:AF8"/>
    <mergeCell ref="AJ8:AP8"/>
    <mergeCell ref="L9:R10"/>
    <mergeCell ref="U9:Y10"/>
    <mergeCell ref="AB9:AF10"/>
    <mergeCell ref="L11:R11"/>
    <mergeCell ref="U11:Y11"/>
    <mergeCell ref="AB11:AF11"/>
    <mergeCell ref="AJ11:AP11"/>
    <mergeCell ref="R1:AH1"/>
    <mergeCell ref="BA1:BC1"/>
    <mergeCell ref="Q2:AK3"/>
    <mergeCell ref="A3:B7"/>
    <mergeCell ref="D3:N4"/>
    <mergeCell ref="BA3:BC4"/>
    <mergeCell ref="D5:N5"/>
    <mergeCell ref="D6:N6"/>
    <mergeCell ref="D7:N7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P138"/>
  <sheetViews>
    <sheetView topLeftCell="A121" zoomScaleNormal="100" workbookViewId="0"/>
  </sheetViews>
  <sheetFormatPr defaultColWidth="8.7109375" defaultRowHeight="12.75"/>
  <cols>
    <col min="1" max="1" width="26.28515625" customWidth="1"/>
    <col min="2" max="2" width="1" customWidth="1"/>
    <col min="3" max="3" width="17" customWidth="1"/>
    <col min="4" max="4" width="1" customWidth="1"/>
    <col min="5" max="5" width="17.140625" customWidth="1"/>
    <col min="6" max="6" width="1" customWidth="1"/>
    <col min="7" max="7" width="4.140625" customWidth="1"/>
    <col min="8" max="8" width="0.42578125" customWidth="1"/>
    <col min="9" max="9" width="2.5703125" customWidth="1"/>
    <col min="10" max="11" width="1" customWidth="1"/>
    <col min="12" max="12" width="6" customWidth="1"/>
    <col min="13" max="13" width="3.140625" customWidth="1"/>
    <col min="14" max="14" width="0.5703125" customWidth="1"/>
    <col min="15" max="15" width="1.5703125" customWidth="1"/>
    <col min="16" max="16" width="12" customWidth="1"/>
  </cols>
  <sheetData>
    <row r="1" spans="1:16" ht="5.85" customHeight="1">
      <c r="A1" s="2"/>
      <c r="M1" s="230" t="s">
        <v>253</v>
      </c>
      <c r="N1" s="230"/>
      <c r="O1" s="230"/>
      <c r="P1" s="230"/>
    </row>
    <row r="2" spans="1:16" ht="5.85" customHeight="1">
      <c r="B2" s="246" t="s">
        <v>254</v>
      </c>
      <c r="C2" s="246"/>
      <c r="D2" s="246"/>
      <c r="E2" s="246"/>
      <c r="F2" s="246"/>
      <c r="G2" s="246"/>
      <c r="H2" s="246"/>
      <c r="I2" s="246"/>
      <c r="J2" s="246"/>
      <c r="M2" s="230"/>
      <c r="N2" s="230"/>
      <c r="O2" s="230"/>
      <c r="P2" s="230"/>
    </row>
    <row r="3" spans="1:16" ht="5.85" customHeight="1">
      <c r="B3" s="246"/>
      <c r="C3" s="246"/>
      <c r="D3" s="246"/>
      <c r="E3" s="246"/>
      <c r="F3" s="246"/>
      <c r="G3" s="246"/>
      <c r="H3" s="246"/>
      <c r="I3" s="246"/>
      <c r="J3" s="246"/>
    </row>
    <row r="4" spans="1:16" ht="11.1" customHeight="1">
      <c r="B4" s="246"/>
      <c r="C4" s="246"/>
      <c r="D4" s="246"/>
      <c r="E4" s="246"/>
      <c r="F4" s="246"/>
      <c r="G4" s="246"/>
      <c r="H4" s="246"/>
      <c r="I4" s="246"/>
      <c r="J4" s="246"/>
      <c r="P4" s="3" t="s">
        <v>4</v>
      </c>
    </row>
    <row r="5" spans="1:16" ht="11.85" customHeight="1">
      <c r="A5" s="234" t="s">
        <v>255</v>
      </c>
      <c r="B5" s="234"/>
      <c r="C5" s="234"/>
    </row>
    <row r="6" spans="1:16" ht="11.85" customHeight="1">
      <c r="A6" s="234" t="s">
        <v>256</v>
      </c>
      <c r="B6" s="234"/>
      <c r="C6" s="234"/>
      <c r="D6" s="234"/>
    </row>
    <row r="7" spans="1:16" ht="11.85" customHeight="1">
      <c r="A7" s="234" t="s">
        <v>257</v>
      </c>
      <c r="B7" s="234"/>
      <c r="C7" s="234"/>
      <c r="D7" s="234"/>
    </row>
    <row r="8" spans="1:16" ht="11.1" customHeight="1">
      <c r="A8" s="234" t="s">
        <v>7</v>
      </c>
      <c r="B8" s="234"/>
      <c r="C8" s="234"/>
      <c r="D8" s="234"/>
      <c r="E8" s="234"/>
      <c r="F8" s="234"/>
      <c r="G8" s="234"/>
      <c r="H8" s="234"/>
      <c r="I8" s="234"/>
    </row>
    <row r="9" spans="1:16" ht="11.8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5.85" customHeight="1">
      <c r="A10" s="247"/>
      <c r="B10" s="247"/>
      <c r="C10" s="247"/>
      <c r="D10" s="247"/>
      <c r="E10" s="247"/>
      <c r="F10" s="247"/>
      <c r="G10" s="247"/>
      <c r="H10" s="247"/>
      <c r="I10" s="247"/>
      <c r="J10" s="247"/>
      <c r="K10" s="247"/>
      <c r="L10" s="247"/>
      <c r="M10" s="247"/>
      <c r="N10" s="247"/>
      <c r="O10" s="247"/>
      <c r="P10" s="247"/>
    </row>
    <row r="11" spans="1:16" ht="11.85" customHeight="1">
      <c r="A11" s="248"/>
      <c r="B11" s="248"/>
      <c r="C11" s="249" t="s">
        <v>258</v>
      </c>
      <c r="D11" s="249"/>
      <c r="E11" s="249"/>
      <c r="F11" s="249"/>
      <c r="G11" s="249"/>
      <c r="H11" s="249"/>
      <c r="I11" s="249"/>
      <c r="J11" s="249"/>
      <c r="K11" s="249"/>
      <c r="L11" s="250"/>
      <c r="M11" s="250"/>
      <c r="N11" s="250"/>
      <c r="O11" s="250"/>
      <c r="P11" s="250"/>
    </row>
    <row r="12" spans="1:16" ht="5.85" customHeight="1">
      <c r="A12" s="251"/>
      <c r="B12" s="251"/>
      <c r="C12" s="251"/>
      <c r="D12" s="251"/>
      <c r="E12" s="251"/>
      <c r="F12" s="251"/>
      <c r="G12" s="251"/>
      <c r="H12" s="251"/>
      <c r="I12" s="251"/>
      <c r="J12" s="251"/>
      <c r="K12" s="251"/>
      <c r="L12" s="251"/>
      <c r="M12" s="251"/>
      <c r="N12" s="251"/>
      <c r="O12" s="251"/>
      <c r="P12" s="251"/>
    </row>
    <row r="13" spans="1:16" ht="5.25" customHeight="1">
      <c r="A13" s="248"/>
      <c r="B13" s="248"/>
      <c r="C13" s="248"/>
      <c r="D13" s="248"/>
      <c r="E13" s="248"/>
      <c r="F13" s="248"/>
      <c r="G13" s="248"/>
      <c r="H13" s="248"/>
      <c r="I13" s="252" t="s">
        <v>259</v>
      </c>
      <c r="J13" s="252"/>
      <c r="K13" s="252"/>
      <c r="L13" s="252"/>
      <c r="M13" s="252"/>
      <c r="N13" s="227"/>
      <c r="O13" s="253" t="s">
        <v>260</v>
      </c>
      <c r="P13" s="253"/>
    </row>
    <row r="14" spans="1:16" ht="14.85" customHeight="1">
      <c r="A14" s="248"/>
      <c r="B14" s="248"/>
      <c r="C14" s="248"/>
      <c r="D14" s="248"/>
      <c r="E14" s="248"/>
      <c r="F14" s="248"/>
      <c r="G14" s="6" t="s">
        <v>261</v>
      </c>
      <c r="H14" s="7"/>
      <c r="I14" s="252"/>
      <c r="J14" s="252"/>
      <c r="K14" s="252"/>
      <c r="L14" s="252"/>
      <c r="M14" s="252"/>
      <c r="N14" s="227"/>
      <c r="O14" s="253"/>
      <c r="P14" s="253"/>
    </row>
    <row r="15" spans="1:16" ht="5.85" customHeight="1">
      <c r="A15" s="248"/>
      <c r="B15" s="248"/>
      <c r="C15" s="248"/>
      <c r="D15" s="248"/>
      <c r="E15" s="248"/>
      <c r="F15" s="248"/>
      <c r="G15" s="248"/>
      <c r="H15" s="248"/>
      <c r="I15" s="252"/>
      <c r="J15" s="252"/>
      <c r="K15" s="252"/>
      <c r="L15" s="252"/>
      <c r="M15" s="252"/>
      <c r="N15" s="227"/>
      <c r="O15" s="253"/>
      <c r="P15" s="253"/>
    </row>
    <row r="16" spans="1:16" ht="3" customHeight="1">
      <c r="A16" s="251"/>
      <c r="B16" s="251"/>
      <c r="C16" s="251"/>
      <c r="D16" s="251"/>
      <c r="E16" s="251"/>
      <c r="F16" s="251"/>
      <c r="G16" s="251"/>
      <c r="H16" s="251"/>
      <c r="I16" s="251"/>
      <c r="J16" s="251"/>
      <c r="K16" s="251"/>
      <c r="L16" s="251"/>
      <c r="M16" s="251"/>
      <c r="N16" s="251"/>
      <c r="O16" s="251"/>
      <c r="P16" s="251"/>
    </row>
    <row r="17" spans="1:16" ht="14.85" customHeight="1">
      <c r="A17" s="254" t="s">
        <v>262</v>
      </c>
      <c r="B17" s="254"/>
      <c r="C17" s="254"/>
      <c r="D17" s="254"/>
      <c r="E17" s="254"/>
      <c r="F17" s="8"/>
      <c r="G17" s="9"/>
      <c r="H17" s="8"/>
      <c r="I17" s="255" t="s">
        <v>85</v>
      </c>
      <c r="J17" s="255"/>
      <c r="K17" s="255"/>
      <c r="L17" s="255"/>
      <c r="M17" s="255"/>
      <c r="N17" s="8"/>
      <c r="O17" s="256" t="s">
        <v>263</v>
      </c>
      <c r="P17" s="256"/>
    </row>
    <row r="18" spans="1:16" ht="14.1" customHeight="1">
      <c r="A18" s="257" t="s">
        <v>264</v>
      </c>
      <c r="B18" s="257"/>
      <c r="C18" s="257"/>
      <c r="D18" s="257"/>
      <c r="E18" s="257"/>
      <c r="F18" s="8"/>
      <c r="G18" s="9"/>
      <c r="H18" s="8"/>
      <c r="I18" s="258" t="s">
        <v>265</v>
      </c>
      <c r="J18" s="258"/>
      <c r="K18" s="258"/>
      <c r="L18" s="258"/>
      <c r="M18" s="258"/>
      <c r="N18" s="8"/>
      <c r="O18" s="259" t="s">
        <v>266</v>
      </c>
      <c r="P18" s="259"/>
    </row>
    <row r="19" spans="1:16" ht="14.85" customHeight="1">
      <c r="A19" s="257" t="s">
        <v>267</v>
      </c>
      <c r="B19" s="257"/>
      <c r="C19" s="257"/>
      <c r="D19" s="257"/>
      <c r="E19" s="257"/>
      <c r="F19" s="8"/>
      <c r="G19" s="9"/>
      <c r="H19" s="8"/>
      <c r="I19" s="258" t="s">
        <v>268</v>
      </c>
      <c r="J19" s="258"/>
      <c r="K19" s="258"/>
      <c r="L19" s="258"/>
      <c r="M19" s="258"/>
      <c r="N19" s="8"/>
      <c r="O19" s="259" t="s">
        <v>269</v>
      </c>
      <c r="P19" s="259"/>
    </row>
    <row r="20" spans="1:16" ht="14.85" customHeight="1">
      <c r="A20" s="257" t="s">
        <v>270</v>
      </c>
      <c r="B20" s="257"/>
      <c r="C20" s="257"/>
      <c r="D20" s="257"/>
      <c r="E20" s="257"/>
      <c r="F20" s="8"/>
      <c r="G20" s="9"/>
      <c r="H20" s="8"/>
      <c r="I20" s="258" t="s">
        <v>271</v>
      </c>
      <c r="J20" s="258"/>
      <c r="K20" s="258"/>
      <c r="L20" s="258"/>
      <c r="M20" s="258"/>
      <c r="N20" s="8"/>
      <c r="O20" s="259" t="s">
        <v>272</v>
      </c>
      <c r="P20" s="259"/>
    </row>
    <row r="21" spans="1:16" ht="14.1" customHeight="1">
      <c r="A21" s="257" t="s">
        <v>273</v>
      </c>
      <c r="B21" s="257"/>
      <c r="C21" s="257"/>
      <c r="D21" s="257"/>
      <c r="E21" s="257"/>
      <c r="F21" s="8"/>
      <c r="G21" s="9"/>
      <c r="H21" s="8"/>
      <c r="I21" s="258" t="s">
        <v>274</v>
      </c>
      <c r="J21" s="258"/>
      <c r="K21" s="258"/>
      <c r="L21" s="258"/>
      <c r="M21" s="258"/>
      <c r="N21" s="8"/>
      <c r="O21" s="259" t="s">
        <v>275</v>
      </c>
      <c r="P21" s="259"/>
    </row>
    <row r="22" spans="1:16" ht="14.85" customHeight="1">
      <c r="A22" s="257" t="s">
        <v>276</v>
      </c>
      <c r="B22" s="257"/>
      <c r="C22" s="257"/>
      <c r="D22" s="257"/>
      <c r="E22" s="257"/>
      <c r="F22" s="8"/>
      <c r="G22" s="9"/>
      <c r="H22" s="8"/>
      <c r="I22" s="258" t="s">
        <v>277</v>
      </c>
      <c r="J22" s="258"/>
      <c r="K22" s="258"/>
      <c r="L22" s="258"/>
      <c r="M22" s="258"/>
      <c r="N22" s="8"/>
      <c r="O22" s="259" t="s">
        <v>278</v>
      </c>
      <c r="P22" s="259"/>
    </row>
    <row r="23" spans="1:16" ht="14.85" customHeight="1">
      <c r="A23" s="257" t="s">
        <v>279</v>
      </c>
      <c r="B23" s="257"/>
      <c r="C23" s="257"/>
      <c r="D23" s="257"/>
      <c r="E23" s="257"/>
      <c r="F23" s="8"/>
      <c r="G23" s="9"/>
      <c r="H23" s="8"/>
      <c r="I23" s="258" t="s">
        <v>47</v>
      </c>
      <c r="J23" s="258"/>
      <c r="K23" s="258"/>
      <c r="L23" s="258"/>
      <c r="M23" s="258"/>
      <c r="N23" s="8"/>
      <c r="O23" s="259" t="s">
        <v>280</v>
      </c>
      <c r="P23" s="259"/>
    </row>
    <row r="24" spans="1:16" ht="14.1" customHeight="1">
      <c r="A24" s="257" t="s">
        <v>281</v>
      </c>
      <c r="B24" s="257"/>
      <c r="C24" s="257"/>
      <c r="D24" s="257"/>
      <c r="E24" s="257"/>
      <c r="F24" s="8"/>
      <c r="G24" s="9"/>
      <c r="H24" s="8"/>
      <c r="I24" s="258" t="s">
        <v>282</v>
      </c>
      <c r="J24" s="258"/>
      <c r="K24" s="258"/>
      <c r="L24" s="258"/>
      <c r="M24" s="258"/>
      <c r="N24" s="8"/>
      <c r="O24" s="259" t="s">
        <v>283</v>
      </c>
      <c r="P24" s="259"/>
    </row>
    <row r="25" spans="1:16" ht="14.85" customHeight="1">
      <c r="A25" s="257" t="s">
        <v>284</v>
      </c>
      <c r="B25" s="257"/>
      <c r="C25" s="257"/>
      <c r="D25" s="257"/>
      <c r="E25" s="257"/>
      <c r="F25" s="8"/>
      <c r="G25" s="9"/>
      <c r="H25" s="8"/>
      <c r="I25" s="258" t="s">
        <v>285</v>
      </c>
      <c r="J25" s="258"/>
      <c r="K25" s="258"/>
      <c r="L25" s="258"/>
      <c r="M25" s="258"/>
      <c r="N25" s="8"/>
      <c r="O25" s="259" t="s">
        <v>286</v>
      </c>
      <c r="P25" s="259"/>
    </row>
    <row r="26" spans="1:16" ht="14.85" customHeight="1">
      <c r="A26" s="257" t="s">
        <v>287</v>
      </c>
      <c r="B26" s="257"/>
      <c r="C26" s="257"/>
      <c r="D26" s="257"/>
      <c r="E26" s="257"/>
      <c r="F26" s="8"/>
      <c r="G26" s="9"/>
      <c r="H26" s="8"/>
      <c r="I26" s="258" t="s">
        <v>288</v>
      </c>
      <c r="J26" s="258"/>
      <c r="K26" s="258"/>
      <c r="L26" s="258"/>
      <c r="M26" s="258"/>
      <c r="N26" s="8"/>
      <c r="O26" s="259" t="s">
        <v>289</v>
      </c>
      <c r="P26" s="259"/>
    </row>
    <row r="27" spans="1:16" ht="14.85" customHeight="1">
      <c r="A27" s="257" t="s">
        <v>290</v>
      </c>
      <c r="B27" s="257"/>
      <c r="C27" s="257"/>
      <c r="D27" s="257"/>
      <c r="E27" s="257"/>
      <c r="F27" s="8"/>
      <c r="G27" s="9"/>
      <c r="H27" s="8"/>
      <c r="I27" s="258" t="s">
        <v>291</v>
      </c>
      <c r="J27" s="258"/>
      <c r="K27" s="258"/>
      <c r="L27" s="258"/>
      <c r="M27" s="258"/>
      <c r="N27" s="8"/>
      <c r="O27" s="259" t="s">
        <v>292</v>
      </c>
      <c r="P27" s="259"/>
    </row>
    <row r="28" spans="1:16" ht="14.1" customHeight="1">
      <c r="A28" s="257" t="s">
        <v>293</v>
      </c>
      <c r="B28" s="257"/>
      <c r="C28" s="257"/>
      <c r="D28" s="257"/>
      <c r="E28" s="257"/>
      <c r="F28" s="8"/>
      <c r="G28" s="9"/>
      <c r="H28" s="8"/>
      <c r="I28" s="258" t="s">
        <v>294</v>
      </c>
      <c r="J28" s="258"/>
      <c r="K28" s="258"/>
      <c r="L28" s="258"/>
      <c r="M28" s="258"/>
      <c r="N28" s="8"/>
      <c r="O28" s="259" t="s">
        <v>295</v>
      </c>
      <c r="P28" s="259"/>
    </row>
    <row r="29" spans="1:16" ht="14.85" customHeight="1">
      <c r="A29" s="257" t="s">
        <v>296</v>
      </c>
      <c r="B29" s="257"/>
      <c r="C29" s="257"/>
      <c r="D29" s="257"/>
      <c r="E29" s="257"/>
      <c r="F29" s="8"/>
      <c r="G29" s="9"/>
      <c r="H29" s="8"/>
      <c r="I29" s="258" t="s">
        <v>297</v>
      </c>
      <c r="J29" s="258"/>
      <c r="K29" s="258"/>
      <c r="L29" s="258"/>
      <c r="M29" s="258"/>
      <c r="N29" s="8"/>
      <c r="O29" s="259" t="s">
        <v>298</v>
      </c>
      <c r="P29" s="259"/>
    </row>
    <row r="30" spans="1:16" ht="14.85" customHeight="1">
      <c r="A30" s="257" t="s">
        <v>299</v>
      </c>
      <c r="B30" s="257"/>
      <c r="C30" s="257"/>
      <c r="D30" s="257"/>
      <c r="E30" s="257"/>
      <c r="F30" s="8"/>
      <c r="G30" s="9"/>
      <c r="H30" s="8"/>
      <c r="I30" s="258" t="s">
        <v>300</v>
      </c>
      <c r="J30" s="258"/>
      <c r="K30" s="258"/>
      <c r="L30" s="258"/>
      <c r="M30" s="258"/>
      <c r="N30" s="8"/>
      <c r="O30" s="259" t="s">
        <v>301</v>
      </c>
      <c r="P30" s="259"/>
    </row>
    <row r="31" spans="1:16" ht="14.1" customHeight="1">
      <c r="A31" s="257" t="s">
        <v>302</v>
      </c>
      <c r="B31" s="257"/>
      <c r="C31" s="257"/>
      <c r="D31" s="257"/>
      <c r="E31" s="257"/>
      <c r="F31" s="8"/>
      <c r="G31" s="9"/>
      <c r="H31" s="8"/>
      <c r="I31" s="258" t="s">
        <v>303</v>
      </c>
      <c r="J31" s="258"/>
      <c r="K31" s="258"/>
      <c r="L31" s="258"/>
      <c r="M31" s="258"/>
      <c r="N31" s="8"/>
      <c r="O31" s="259" t="s">
        <v>304</v>
      </c>
      <c r="P31" s="259"/>
    </row>
    <row r="32" spans="1:16" ht="14.85" customHeight="1">
      <c r="A32" s="257" t="s">
        <v>305</v>
      </c>
      <c r="B32" s="257"/>
      <c r="C32" s="257"/>
      <c r="D32" s="257"/>
      <c r="E32" s="257"/>
      <c r="F32" s="8"/>
      <c r="G32" s="9"/>
      <c r="H32" s="8"/>
      <c r="I32" s="258" t="s">
        <v>289</v>
      </c>
      <c r="J32" s="258"/>
      <c r="K32" s="258"/>
      <c r="L32" s="258"/>
      <c r="M32" s="258"/>
      <c r="N32" s="8"/>
      <c r="O32" s="259" t="s">
        <v>306</v>
      </c>
      <c r="P32" s="259"/>
    </row>
    <row r="33" spans="1:16" ht="14.85" customHeight="1">
      <c r="A33" s="257" t="s">
        <v>307</v>
      </c>
      <c r="B33" s="257"/>
      <c r="C33" s="257"/>
      <c r="D33" s="257"/>
      <c r="E33" s="257"/>
      <c r="F33" s="8"/>
      <c r="G33" s="9"/>
      <c r="H33" s="8"/>
      <c r="I33" s="258" t="s">
        <v>62</v>
      </c>
      <c r="J33" s="258"/>
      <c r="K33" s="258"/>
      <c r="L33" s="258"/>
      <c r="M33" s="258"/>
      <c r="N33" s="8"/>
      <c r="O33" s="259" t="s">
        <v>308</v>
      </c>
      <c r="P33" s="259"/>
    </row>
    <row r="34" spans="1:16" ht="14.1" customHeight="1">
      <c r="A34" s="257" t="s">
        <v>309</v>
      </c>
      <c r="B34" s="257"/>
      <c r="C34" s="257"/>
      <c r="D34" s="257"/>
      <c r="E34" s="257"/>
      <c r="F34" s="8"/>
      <c r="G34" s="9"/>
      <c r="H34" s="8"/>
      <c r="I34" s="258" t="s">
        <v>66</v>
      </c>
      <c r="J34" s="258"/>
      <c r="K34" s="258"/>
      <c r="L34" s="258"/>
      <c r="M34" s="258"/>
      <c r="N34" s="8"/>
      <c r="O34" s="259" t="s">
        <v>289</v>
      </c>
      <c r="P34" s="259"/>
    </row>
    <row r="35" spans="1:16" ht="14.85" customHeight="1">
      <c r="A35" s="257" t="s">
        <v>310</v>
      </c>
      <c r="B35" s="257"/>
      <c r="C35" s="257"/>
      <c r="D35" s="257"/>
      <c r="E35" s="257"/>
      <c r="F35" s="8"/>
      <c r="G35" s="9"/>
      <c r="H35" s="8"/>
      <c r="I35" s="258" t="s">
        <v>70</v>
      </c>
      <c r="J35" s="258"/>
      <c r="K35" s="258"/>
      <c r="L35" s="258"/>
      <c r="M35" s="258"/>
      <c r="N35" s="8"/>
      <c r="O35" s="259" t="s">
        <v>311</v>
      </c>
      <c r="P35" s="259"/>
    </row>
    <row r="36" spans="1:16" ht="14.85" customHeight="1">
      <c r="A36" s="257" t="s">
        <v>312</v>
      </c>
      <c r="B36" s="257"/>
      <c r="C36" s="257"/>
      <c r="D36" s="257"/>
      <c r="E36" s="257"/>
      <c r="F36" s="8"/>
      <c r="G36" s="9"/>
      <c r="H36" s="8"/>
      <c r="I36" s="258" t="s">
        <v>75</v>
      </c>
      <c r="J36" s="258"/>
      <c r="K36" s="258"/>
      <c r="L36" s="258"/>
      <c r="M36" s="258"/>
      <c r="N36" s="8"/>
      <c r="O36" s="259" t="s">
        <v>313</v>
      </c>
      <c r="P36" s="259"/>
    </row>
    <row r="37" spans="1:16" ht="14.1" customHeight="1">
      <c r="A37" s="257" t="s">
        <v>314</v>
      </c>
      <c r="B37" s="257"/>
      <c r="C37" s="257"/>
      <c r="D37" s="257"/>
      <c r="E37" s="257"/>
      <c r="F37" s="8"/>
      <c r="G37" s="9"/>
      <c r="H37" s="8"/>
      <c r="I37" s="258" t="s">
        <v>80</v>
      </c>
      <c r="J37" s="258"/>
      <c r="K37" s="258"/>
      <c r="L37" s="258"/>
      <c r="M37" s="258"/>
      <c r="N37" s="8"/>
      <c r="O37" s="259" t="s">
        <v>315</v>
      </c>
      <c r="P37" s="259"/>
    </row>
    <row r="38" spans="1:16" ht="14.85" customHeight="1">
      <c r="A38" s="257" t="s">
        <v>316</v>
      </c>
      <c r="B38" s="257"/>
      <c r="C38" s="257"/>
      <c r="D38" s="257"/>
      <c r="E38" s="257"/>
      <c r="F38" s="8"/>
      <c r="G38" s="9"/>
      <c r="H38" s="8"/>
      <c r="I38" s="258" t="s">
        <v>289</v>
      </c>
      <c r="J38" s="258"/>
      <c r="K38" s="258"/>
      <c r="L38" s="258"/>
      <c r="M38" s="258"/>
      <c r="N38" s="8"/>
      <c r="O38" s="259" t="s">
        <v>289</v>
      </c>
      <c r="P38" s="259"/>
    </row>
    <row r="39" spans="1:16" ht="14.85" customHeight="1">
      <c r="A39" s="257" t="s">
        <v>317</v>
      </c>
      <c r="B39" s="257"/>
      <c r="C39" s="257"/>
      <c r="D39" s="257"/>
      <c r="E39" s="257"/>
      <c r="F39" s="8"/>
      <c r="G39" s="9"/>
      <c r="H39" s="8"/>
      <c r="I39" s="258" t="s">
        <v>289</v>
      </c>
      <c r="J39" s="258"/>
      <c r="K39" s="258"/>
      <c r="L39" s="258"/>
      <c r="M39" s="258"/>
      <c r="N39" s="8"/>
      <c r="O39" s="259" t="s">
        <v>318</v>
      </c>
      <c r="P39" s="259"/>
    </row>
    <row r="40" spans="1:16" ht="14.1" customHeight="1">
      <c r="A40" s="257" t="s">
        <v>310</v>
      </c>
      <c r="B40" s="257"/>
      <c r="C40" s="257"/>
      <c r="D40" s="257"/>
      <c r="E40" s="257"/>
      <c r="F40" s="8"/>
      <c r="G40" s="9"/>
      <c r="H40" s="8"/>
      <c r="I40" s="258" t="s">
        <v>289</v>
      </c>
      <c r="J40" s="258"/>
      <c r="K40" s="258"/>
      <c r="L40" s="258"/>
      <c r="M40" s="258"/>
      <c r="N40" s="8"/>
      <c r="O40" s="259" t="s">
        <v>318</v>
      </c>
      <c r="P40" s="259"/>
    </row>
    <row r="41" spans="1:16" ht="14.85" customHeight="1">
      <c r="A41" s="257" t="s">
        <v>319</v>
      </c>
      <c r="B41" s="257"/>
      <c r="C41" s="257"/>
      <c r="D41" s="257"/>
      <c r="E41" s="257"/>
      <c r="F41" s="8"/>
      <c r="G41" s="9"/>
      <c r="H41" s="8"/>
      <c r="I41" s="258" t="s">
        <v>320</v>
      </c>
      <c r="J41" s="258"/>
      <c r="K41" s="258"/>
      <c r="L41" s="258"/>
      <c r="M41" s="258"/>
      <c r="N41" s="8"/>
      <c r="O41" s="259" t="s">
        <v>321</v>
      </c>
      <c r="P41" s="259"/>
    </row>
    <row r="42" spans="1:16" ht="14.85" customHeight="1">
      <c r="A42" s="257" t="s">
        <v>270</v>
      </c>
      <c r="B42" s="257"/>
      <c r="C42" s="257"/>
      <c r="D42" s="257"/>
      <c r="E42" s="257"/>
      <c r="F42" s="8"/>
      <c r="G42" s="9"/>
      <c r="H42" s="8"/>
      <c r="I42" s="258" t="s">
        <v>322</v>
      </c>
      <c r="J42" s="258"/>
      <c r="K42" s="258"/>
      <c r="L42" s="258"/>
      <c r="M42" s="258"/>
      <c r="N42" s="8"/>
      <c r="O42" s="259" t="s">
        <v>323</v>
      </c>
      <c r="P42" s="259"/>
    </row>
    <row r="43" spans="1:16" ht="14.1" customHeight="1">
      <c r="A43" s="257" t="s">
        <v>281</v>
      </c>
      <c r="B43" s="257"/>
      <c r="C43" s="257"/>
      <c r="D43" s="257"/>
      <c r="E43" s="257"/>
      <c r="F43" s="8"/>
      <c r="G43" s="9"/>
      <c r="H43" s="8"/>
      <c r="I43" s="258" t="s">
        <v>324</v>
      </c>
      <c r="J43" s="258"/>
      <c r="K43" s="258"/>
      <c r="L43" s="258"/>
      <c r="M43" s="258"/>
      <c r="N43" s="8"/>
      <c r="O43" s="259" t="s">
        <v>289</v>
      </c>
      <c r="P43" s="259"/>
    </row>
    <row r="44" spans="1:16" ht="14.85" customHeight="1">
      <c r="A44" s="257" t="s">
        <v>284</v>
      </c>
      <c r="B44" s="257"/>
      <c r="C44" s="257"/>
      <c r="D44" s="257"/>
      <c r="E44" s="257"/>
      <c r="F44" s="8"/>
      <c r="G44" s="9"/>
      <c r="H44" s="8"/>
      <c r="I44" s="258" t="s">
        <v>325</v>
      </c>
      <c r="J44" s="258"/>
      <c r="K44" s="258"/>
      <c r="L44" s="258"/>
      <c r="M44" s="258"/>
      <c r="N44" s="8"/>
      <c r="O44" s="259" t="s">
        <v>326</v>
      </c>
      <c r="P44" s="259"/>
    </row>
    <row r="45" spans="1:16" ht="14.85" customHeight="1">
      <c r="A45" s="257" t="s">
        <v>287</v>
      </c>
      <c r="B45" s="257"/>
      <c r="C45" s="257"/>
      <c r="D45" s="257"/>
      <c r="E45" s="257"/>
      <c r="F45" s="8"/>
      <c r="G45" s="9"/>
      <c r="H45" s="8"/>
      <c r="I45" s="258" t="s">
        <v>289</v>
      </c>
      <c r="J45" s="258"/>
      <c r="K45" s="258"/>
      <c r="L45" s="258"/>
      <c r="M45" s="258"/>
      <c r="N45" s="8"/>
      <c r="O45" s="259" t="s">
        <v>289</v>
      </c>
      <c r="P45" s="259"/>
    </row>
    <row r="46" spans="1:16" ht="11.85" customHeight="1">
      <c r="A46" s="251"/>
      <c r="B46" s="251"/>
      <c r="C46" s="251"/>
      <c r="D46" s="251"/>
      <c r="E46" s="251"/>
      <c r="F46" s="251"/>
      <c r="G46" s="251"/>
      <c r="H46" s="251"/>
      <c r="I46" s="251"/>
      <c r="J46" s="251"/>
      <c r="K46" s="251"/>
      <c r="L46" s="251"/>
      <c r="M46" s="251"/>
      <c r="N46" s="251"/>
      <c r="O46" s="251"/>
      <c r="P46" s="251"/>
    </row>
    <row r="47" spans="1:16" ht="14.1" customHeight="1">
      <c r="A47" s="254" t="s">
        <v>327</v>
      </c>
      <c r="B47" s="254"/>
      <c r="C47" s="254"/>
      <c r="D47" s="254"/>
      <c r="E47" s="254"/>
      <c r="F47" s="8"/>
      <c r="G47" s="9"/>
      <c r="H47" s="8"/>
      <c r="I47" s="255" t="s">
        <v>328</v>
      </c>
      <c r="J47" s="255"/>
      <c r="K47" s="255"/>
      <c r="L47" s="255"/>
      <c r="M47" s="255"/>
      <c r="N47" s="8"/>
      <c r="O47" s="256" t="s">
        <v>329</v>
      </c>
      <c r="P47" s="256"/>
    </row>
    <row r="48" spans="1:16" ht="14.85" customHeight="1">
      <c r="A48" s="257" t="s">
        <v>330</v>
      </c>
      <c r="B48" s="257"/>
      <c r="C48" s="257"/>
      <c r="D48" s="257"/>
      <c r="E48" s="257"/>
      <c r="F48" s="8"/>
      <c r="G48" s="9"/>
      <c r="H48" s="8"/>
      <c r="I48" s="258" t="s">
        <v>328</v>
      </c>
      <c r="J48" s="258"/>
      <c r="K48" s="258"/>
      <c r="L48" s="258"/>
      <c r="M48" s="258"/>
      <c r="N48" s="8"/>
      <c r="O48" s="259" t="s">
        <v>329</v>
      </c>
      <c r="P48" s="259"/>
    </row>
    <row r="49" spans="1:16" ht="14.85" customHeight="1">
      <c r="A49" s="257" t="s">
        <v>331</v>
      </c>
      <c r="B49" s="257"/>
      <c r="C49" s="257"/>
      <c r="D49" s="257"/>
      <c r="E49" s="257"/>
      <c r="F49" s="8"/>
      <c r="G49" s="9"/>
      <c r="H49" s="8"/>
      <c r="I49" s="258" t="s">
        <v>289</v>
      </c>
      <c r="J49" s="258"/>
      <c r="K49" s="258"/>
      <c r="L49" s="258"/>
      <c r="M49" s="258"/>
      <c r="N49" s="8"/>
      <c r="O49" s="259" t="s">
        <v>289</v>
      </c>
      <c r="P49" s="259"/>
    </row>
    <row r="50" spans="1:16" ht="14.1" customHeight="1">
      <c r="A50" s="257" t="s">
        <v>332</v>
      </c>
      <c r="B50" s="257"/>
      <c r="C50" s="257"/>
      <c r="D50" s="257"/>
      <c r="E50" s="257"/>
      <c r="F50" s="8"/>
      <c r="G50" s="9"/>
      <c r="H50" s="8"/>
      <c r="I50" s="258" t="s">
        <v>289</v>
      </c>
      <c r="J50" s="258"/>
      <c r="K50" s="258"/>
      <c r="L50" s="258"/>
      <c r="M50" s="258"/>
      <c r="N50" s="8"/>
      <c r="O50" s="259" t="s">
        <v>289</v>
      </c>
      <c r="P50" s="259"/>
    </row>
    <row r="51" spans="1:16" ht="14.85" customHeight="1">
      <c r="A51" s="257" t="s">
        <v>333</v>
      </c>
      <c r="B51" s="257"/>
      <c r="C51" s="257"/>
      <c r="D51" s="257"/>
      <c r="E51" s="257"/>
      <c r="F51" s="8"/>
      <c r="G51" s="9"/>
      <c r="H51" s="8"/>
      <c r="I51" s="258" t="s">
        <v>289</v>
      </c>
      <c r="J51" s="258"/>
      <c r="K51" s="258"/>
      <c r="L51" s="258"/>
      <c r="M51" s="258"/>
      <c r="N51" s="8"/>
      <c r="O51" s="259" t="s">
        <v>289</v>
      </c>
      <c r="P51" s="259"/>
    </row>
    <row r="52" spans="1:16" ht="11.85" customHeight="1">
      <c r="A52" s="251"/>
      <c r="B52" s="251"/>
      <c r="C52" s="251"/>
      <c r="D52" s="251"/>
      <c r="E52" s="251"/>
      <c r="F52" s="251"/>
      <c r="G52" s="251"/>
      <c r="H52" s="251"/>
      <c r="I52" s="251"/>
      <c r="J52" s="251"/>
      <c r="K52" s="251"/>
      <c r="L52" s="251"/>
      <c r="M52" s="251"/>
      <c r="N52" s="251"/>
      <c r="O52" s="251"/>
      <c r="P52" s="251"/>
    </row>
    <row r="53" spans="1:16" ht="14.1" customHeight="1">
      <c r="A53" s="254" t="s">
        <v>334</v>
      </c>
      <c r="B53" s="254"/>
      <c r="C53" s="254"/>
      <c r="D53" s="254"/>
      <c r="E53" s="254"/>
      <c r="F53" s="8"/>
      <c r="G53" s="9"/>
      <c r="H53" s="8"/>
      <c r="I53" s="255" t="s">
        <v>335</v>
      </c>
      <c r="J53" s="255"/>
      <c r="K53" s="255"/>
      <c r="L53" s="255"/>
      <c r="M53" s="255"/>
      <c r="N53" s="8"/>
      <c r="O53" s="256" t="s">
        <v>336</v>
      </c>
      <c r="P53" s="256"/>
    </row>
    <row r="54" spans="1:16" ht="14.85" customHeight="1">
      <c r="A54" s="257" t="s">
        <v>337</v>
      </c>
      <c r="B54" s="257"/>
      <c r="C54" s="257"/>
      <c r="D54" s="257"/>
      <c r="E54" s="257"/>
      <c r="F54" s="8"/>
      <c r="G54" s="9"/>
      <c r="H54" s="8"/>
      <c r="I54" s="258" t="s">
        <v>338</v>
      </c>
      <c r="J54" s="258"/>
      <c r="K54" s="258"/>
      <c r="L54" s="258"/>
      <c r="M54" s="258"/>
      <c r="N54" s="8"/>
      <c r="O54" s="259" t="s">
        <v>211</v>
      </c>
      <c r="P54" s="259"/>
    </row>
    <row r="55" spans="1:16" ht="14.85" customHeight="1">
      <c r="A55" s="257" t="s">
        <v>339</v>
      </c>
      <c r="B55" s="257"/>
      <c r="C55" s="257"/>
      <c r="D55" s="257"/>
      <c r="E55" s="257"/>
      <c r="F55" s="8"/>
      <c r="G55" s="9"/>
      <c r="H55" s="8"/>
      <c r="I55" s="258" t="s">
        <v>340</v>
      </c>
      <c r="J55" s="258"/>
      <c r="K55" s="258"/>
      <c r="L55" s="258"/>
      <c r="M55" s="258"/>
      <c r="N55" s="8"/>
      <c r="O55" s="259" t="s">
        <v>246</v>
      </c>
      <c r="P55" s="259"/>
    </row>
    <row r="56" spans="1:16" ht="14.85" customHeight="1">
      <c r="A56" s="257" t="s">
        <v>341</v>
      </c>
      <c r="B56" s="257"/>
      <c r="C56" s="257"/>
      <c r="D56" s="257"/>
      <c r="E56" s="257"/>
      <c r="F56" s="8"/>
      <c r="G56" s="9"/>
      <c r="H56" s="8"/>
      <c r="I56" s="258" t="s">
        <v>342</v>
      </c>
      <c r="J56" s="258"/>
      <c r="K56" s="258"/>
      <c r="L56" s="258"/>
      <c r="M56" s="258"/>
      <c r="N56" s="8"/>
      <c r="O56" s="259" t="s">
        <v>343</v>
      </c>
      <c r="P56" s="259"/>
    </row>
    <row r="57" spans="1:16" ht="14.1" customHeight="1">
      <c r="A57" s="257" t="s">
        <v>344</v>
      </c>
      <c r="B57" s="257"/>
      <c r="C57" s="257"/>
      <c r="D57" s="257"/>
      <c r="E57" s="257"/>
      <c r="F57" s="8"/>
      <c r="G57" s="9"/>
      <c r="H57" s="8"/>
      <c r="I57" s="258" t="s">
        <v>345</v>
      </c>
      <c r="J57" s="258"/>
      <c r="K57" s="258"/>
      <c r="L57" s="258"/>
      <c r="M57" s="258"/>
      <c r="N57" s="8"/>
      <c r="O57" s="259" t="s">
        <v>346</v>
      </c>
      <c r="P57" s="259"/>
    </row>
    <row r="58" spans="1:16" ht="11.85" customHeight="1">
      <c r="A58" s="251"/>
      <c r="B58" s="251"/>
      <c r="C58" s="251"/>
      <c r="D58" s="251"/>
      <c r="E58" s="251"/>
      <c r="F58" s="251"/>
      <c r="G58" s="251"/>
      <c r="H58" s="251"/>
      <c r="I58" s="251"/>
      <c r="J58" s="251"/>
      <c r="K58" s="251"/>
      <c r="L58" s="251"/>
      <c r="M58" s="251"/>
      <c r="N58" s="251"/>
      <c r="O58" s="251"/>
      <c r="P58" s="251"/>
    </row>
    <row r="59" spans="1:16" ht="14.85" customHeight="1">
      <c r="A59" s="254" t="s">
        <v>347</v>
      </c>
      <c r="B59" s="254"/>
      <c r="C59" s="254"/>
      <c r="D59" s="254"/>
      <c r="E59" s="254"/>
      <c r="F59" s="8"/>
      <c r="G59" s="9"/>
      <c r="H59" s="8"/>
      <c r="I59" s="255" t="s">
        <v>348</v>
      </c>
      <c r="J59" s="255"/>
      <c r="K59" s="255"/>
      <c r="L59" s="255"/>
      <c r="M59" s="255"/>
      <c r="N59" s="8"/>
      <c r="O59" s="256" t="s">
        <v>349</v>
      </c>
      <c r="P59" s="256"/>
    </row>
    <row r="60" spans="1:16" ht="14.1" customHeight="1">
      <c r="A60" s="257" t="s">
        <v>350</v>
      </c>
      <c r="B60" s="257"/>
      <c r="C60" s="257"/>
      <c r="D60" s="257"/>
      <c r="E60" s="257"/>
      <c r="F60" s="8"/>
      <c r="G60" s="9"/>
      <c r="H60" s="8"/>
      <c r="I60" s="258" t="s">
        <v>348</v>
      </c>
      <c r="J60" s="258"/>
      <c r="K60" s="258"/>
      <c r="L60" s="258"/>
      <c r="M60" s="258"/>
      <c r="N60" s="8"/>
      <c r="O60" s="259" t="s">
        <v>349</v>
      </c>
      <c r="P60" s="259"/>
    </row>
    <row r="61" spans="1:16" ht="11.85" customHeight="1">
      <c r="A61" s="260"/>
      <c r="B61" s="260"/>
      <c r="C61" s="260"/>
      <c r="D61" s="260"/>
      <c r="E61" s="260"/>
      <c r="F61" s="260"/>
      <c r="G61" s="260"/>
      <c r="H61" s="260"/>
      <c r="I61" s="260"/>
      <c r="J61" s="260"/>
      <c r="K61" s="260"/>
      <c r="L61" s="260"/>
      <c r="M61" s="260"/>
      <c r="N61" s="260"/>
      <c r="O61" s="260"/>
      <c r="P61" s="260"/>
    </row>
    <row r="62" spans="1:16" ht="8.85" customHeight="1">
      <c r="A62" s="261"/>
      <c r="B62" s="261"/>
      <c r="C62" s="261"/>
      <c r="D62" s="261"/>
      <c r="E62" s="261"/>
      <c r="F62" s="261"/>
      <c r="G62" s="261"/>
      <c r="H62" s="261"/>
      <c r="I62" s="261"/>
      <c r="J62" s="261"/>
      <c r="K62" s="261"/>
      <c r="L62" s="261"/>
      <c r="M62" s="261"/>
      <c r="N62" s="261"/>
      <c r="O62" s="261"/>
      <c r="P62" s="261"/>
    </row>
    <row r="63" spans="1:16" ht="11.85" customHeight="1">
      <c r="A63" s="237" t="s">
        <v>351</v>
      </c>
      <c r="B63" s="237"/>
      <c r="C63" s="237"/>
      <c r="D63" s="237"/>
      <c r="E63" s="237"/>
      <c r="F63" s="237"/>
      <c r="G63" s="237"/>
      <c r="H63" s="237"/>
      <c r="I63" s="237"/>
      <c r="J63" s="237"/>
      <c r="K63" s="237"/>
      <c r="L63" s="237"/>
      <c r="M63" s="237"/>
      <c r="N63" s="237"/>
      <c r="O63" s="237"/>
      <c r="P63" s="237"/>
    </row>
    <row r="64" spans="1:16" ht="3" customHeight="1">
      <c r="A64" s="227"/>
      <c r="B64" s="227"/>
      <c r="C64" s="227"/>
      <c r="D64" s="227"/>
      <c r="E64" s="227"/>
      <c r="F64" s="227"/>
      <c r="G64" s="227"/>
      <c r="H64" s="227"/>
      <c r="I64" s="227"/>
      <c r="J64" s="227"/>
      <c r="K64" s="227"/>
      <c r="L64" s="227"/>
      <c r="M64" s="227"/>
      <c r="N64" s="227"/>
      <c r="O64" s="227"/>
      <c r="P64" s="227"/>
    </row>
    <row r="65" spans="1:16" ht="5.85" customHeight="1">
      <c r="M65" s="230" t="s">
        <v>352</v>
      </c>
      <c r="N65" s="230"/>
      <c r="O65" s="230"/>
      <c r="P65" s="230"/>
    </row>
    <row r="66" spans="1:16" ht="5.85" customHeight="1">
      <c r="B66" s="246" t="s">
        <v>254</v>
      </c>
      <c r="C66" s="246"/>
      <c r="D66" s="246"/>
      <c r="E66" s="246"/>
      <c r="F66" s="246"/>
      <c r="G66" s="246"/>
      <c r="H66" s="246"/>
      <c r="I66" s="246"/>
      <c r="J66" s="246"/>
      <c r="M66" s="230"/>
      <c r="N66" s="230"/>
      <c r="O66" s="230"/>
      <c r="P66" s="230"/>
    </row>
    <row r="67" spans="1:16" ht="5.85" customHeight="1">
      <c r="B67" s="246"/>
      <c r="C67" s="246"/>
      <c r="D67" s="246"/>
      <c r="E67" s="246"/>
      <c r="F67" s="246"/>
      <c r="G67" s="246"/>
      <c r="H67" s="246"/>
      <c r="I67" s="246"/>
      <c r="J67" s="246"/>
    </row>
    <row r="68" spans="1:16" ht="11.1" customHeight="1">
      <c r="B68" s="246"/>
      <c r="C68" s="246"/>
      <c r="D68" s="246"/>
      <c r="E68" s="246"/>
      <c r="F68" s="246"/>
      <c r="G68" s="246"/>
      <c r="H68" s="246"/>
      <c r="I68" s="246"/>
      <c r="J68" s="246"/>
      <c r="P68" s="3" t="s">
        <v>4</v>
      </c>
    </row>
    <row r="69" spans="1:16" ht="11.85" customHeight="1">
      <c r="A69" s="234" t="s">
        <v>255</v>
      </c>
      <c r="B69" s="234"/>
      <c r="C69" s="234"/>
    </row>
    <row r="70" spans="1:16" ht="11.85" customHeight="1">
      <c r="A70" s="234" t="s">
        <v>256</v>
      </c>
      <c r="B70" s="234"/>
      <c r="C70" s="234"/>
      <c r="D70" s="234"/>
    </row>
    <row r="71" spans="1:16" ht="11.85" customHeight="1">
      <c r="A71" s="234" t="s">
        <v>257</v>
      </c>
      <c r="B71" s="234"/>
      <c r="C71" s="234"/>
      <c r="D71" s="234"/>
    </row>
    <row r="72" spans="1:16" ht="11.1" customHeight="1">
      <c r="A72" s="234" t="s">
        <v>7</v>
      </c>
      <c r="B72" s="234"/>
      <c r="C72" s="234"/>
      <c r="D72" s="234"/>
      <c r="E72" s="234"/>
      <c r="F72" s="234"/>
      <c r="G72" s="234"/>
      <c r="H72" s="234"/>
      <c r="I72" s="234"/>
    </row>
    <row r="73" spans="1:16" ht="11.8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 ht="20.65" customHeight="1">
      <c r="A74" s="262" t="s">
        <v>353</v>
      </c>
      <c r="B74" s="262"/>
      <c r="C74" s="262"/>
      <c r="D74" s="262"/>
      <c r="E74" s="262"/>
      <c r="F74" s="263"/>
      <c r="G74" s="263"/>
      <c r="H74" s="263"/>
      <c r="I74" s="264" t="s">
        <v>354</v>
      </c>
      <c r="J74" s="264"/>
      <c r="K74" s="264"/>
      <c r="L74" s="264"/>
      <c r="M74" s="264"/>
      <c r="N74" s="10"/>
      <c r="O74" s="265" t="s">
        <v>355</v>
      </c>
      <c r="P74" s="265"/>
    </row>
    <row r="75" spans="1:16" ht="5.85" customHeight="1">
      <c r="A75" s="260"/>
      <c r="B75" s="260"/>
      <c r="C75" s="260"/>
      <c r="D75" s="260"/>
      <c r="E75" s="260"/>
      <c r="F75" s="260"/>
      <c r="G75" s="260"/>
      <c r="H75" s="260"/>
      <c r="I75" s="260"/>
      <c r="J75" s="260"/>
      <c r="K75" s="260"/>
      <c r="L75" s="260"/>
      <c r="M75" s="260"/>
      <c r="N75" s="260"/>
      <c r="O75" s="260"/>
      <c r="P75" s="260"/>
    </row>
    <row r="76" spans="1:16" ht="74.099999999999994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84" spans="1:16" ht="38.450000000000003" customHeight="1"/>
    <row r="85" spans="1:16" ht="39.200000000000003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</row>
    <row r="86" spans="1:16" ht="8.85" customHeight="1">
      <c r="A86" s="261"/>
      <c r="B86" s="261"/>
      <c r="C86" s="261"/>
      <c r="D86" s="261"/>
      <c r="E86" s="261"/>
      <c r="F86" s="261"/>
      <c r="G86" s="261"/>
      <c r="H86" s="261"/>
      <c r="I86" s="261"/>
      <c r="J86" s="261"/>
      <c r="K86" s="261"/>
      <c r="L86" s="261"/>
      <c r="M86" s="261"/>
      <c r="N86" s="261"/>
      <c r="O86" s="261"/>
      <c r="P86" s="261"/>
    </row>
    <row r="87" spans="1:16" ht="11.85" customHeight="1">
      <c r="A87" s="237" t="s">
        <v>351</v>
      </c>
      <c r="B87" s="237"/>
      <c r="C87" s="237"/>
      <c r="D87" s="237"/>
      <c r="E87" s="237"/>
      <c r="F87" s="237"/>
      <c r="G87" s="237"/>
      <c r="H87" s="237"/>
      <c r="I87" s="237"/>
      <c r="J87" s="237"/>
      <c r="K87" s="237"/>
      <c r="L87" s="237"/>
      <c r="M87" s="237"/>
      <c r="N87" s="237"/>
      <c r="O87" s="237"/>
      <c r="P87" s="237"/>
    </row>
    <row r="88" spans="1:16" ht="3" customHeight="1">
      <c r="A88" s="227"/>
      <c r="B88" s="227"/>
      <c r="C88" s="227"/>
      <c r="D88" s="227"/>
      <c r="E88" s="227"/>
      <c r="F88" s="227"/>
      <c r="G88" s="227"/>
      <c r="H88" s="227"/>
      <c r="I88" s="227"/>
      <c r="J88" s="227"/>
      <c r="K88" s="227"/>
      <c r="L88" s="227"/>
      <c r="M88" s="227"/>
      <c r="N88" s="227"/>
      <c r="O88" s="227"/>
      <c r="P88" s="227"/>
    </row>
    <row r="89" spans="1:16" ht="5.85" customHeight="1">
      <c r="M89" s="230" t="s">
        <v>356</v>
      </c>
      <c r="N89" s="230"/>
      <c r="O89" s="230"/>
      <c r="P89" s="230"/>
    </row>
    <row r="90" spans="1:16" ht="5.85" customHeight="1">
      <c r="B90" s="246" t="s">
        <v>254</v>
      </c>
      <c r="C90" s="246"/>
      <c r="D90" s="246"/>
      <c r="E90" s="246"/>
      <c r="F90" s="246"/>
      <c r="G90" s="246"/>
      <c r="H90" s="246"/>
      <c r="I90" s="246"/>
      <c r="J90" s="246"/>
      <c r="M90" s="230"/>
      <c r="N90" s="230"/>
      <c r="O90" s="230"/>
      <c r="P90" s="230"/>
    </row>
    <row r="91" spans="1:16" ht="5.85" customHeight="1">
      <c r="B91" s="246"/>
      <c r="C91" s="246"/>
      <c r="D91" s="246"/>
      <c r="E91" s="246"/>
      <c r="F91" s="246"/>
      <c r="G91" s="246"/>
      <c r="H91" s="246"/>
      <c r="I91" s="246"/>
      <c r="J91" s="246"/>
    </row>
    <row r="92" spans="1:16" ht="11.1" customHeight="1">
      <c r="B92" s="246"/>
      <c r="C92" s="246"/>
      <c r="D92" s="246"/>
      <c r="E92" s="246"/>
      <c r="F92" s="246"/>
      <c r="G92" s="246"/>
      <c r="H92" s="246"/>
      <c r="I92" s="246"/>
      <c r="J92" s="246"/>
      <c r="P92" s="3" t="s">
        <v>4</v>
      </c>
    </row>
    <row r="93" spans="1:16" ht="11.85" customHeight="1">
      <c r="A93" s="234" t="s">
        <v>255</v>
      </c>
      <c r="B93" s="234"/>
      <c r="C93" s="234"/>
    </row>
    <row r="94" spans="1:16" ht="11.85" customHeight="1">
      <c r="A94" s="234" t="s">
        <v>256</v>
      </c>
      <c r="B94" s="234"/>
      <c r="C94" s="234"/>
      <c r="D94" s="234"/>
    </row>
    <row r="95" spans="1:16" ht="11.85" customHeight="1">
      <c r="A95" s="234" t="s">
        <v>257</v>
      </c>
      <c r="B95" s="234"/>
      <c r="C95" s="234"/>
      <c r="D95" s="234"/>
    </row>
    <row r="96" spans="1:16" ht="11.1" customHeight="1">
      <c r="A96" s="234" t="s">
        <v>7</v>
      </c>
      <c r="B96" s="234"/>
      <c r="C96" s="234"/>
      <c r="D96" s="234"/>
      <c r="E96" s="234"/>
      <c r="F96" s="234"/>
      <c r="G96" s="234"/>
      <c r="H96" s="234"/>
      <c r="I96" s="234"/>
    </row>
    <row r="97" spans="1:16" ht="11.8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</row>
    <row r="98" spans="1:16" ht="5.85" customHeight="1">
      <c r="A98" s="247"/>
      <c r="B98" s="247"/>
      <c r="C98" s="247"/>
      <c r="D98" s="247"/>
      <c r="E98" s="247"/>
      <c r="F98" s="247"/>
      <c r="G98" s="247"/>
      <c r="H98" s="247"/>
      <c r="I98" s="247"/>
      <c r="J98" s="247"/>
      <c r="K98" s="247"/>
      <c r="L98" s="247"/>
      <c r="M98" s="247"/>
      <c r="N98" s="247"/>
      <c r="O98" s="247"/>
      <c r="P98" s="247"/>
    </row>
    <row r="99" spans="1:16" ht="11.85" customHeight="1">
      <c r="A99" s="248"/>
      <c r="B99" s="248"/>
      <c r="C99" s="249" t="s">
        <v>357</v>
      </c>
      <c r="D99" s="249"/>
      <c r="E99" s="249"/>
      <c r="F99" s="249"/>
      <c r="G99" s="249"/>
      <c r="H99" s="249"/>
      <c r="I99" s="249"/>
      <c r="J99" s="249"/>
      <c r="K99" s="249"/>
      <c r="L99" s="250"/>
      <c r="M99" s="250"/>
      <c r="N99" s="250"/>
      <c r="O99" s="250"/>
      <c r="P99" s="250"/>
    </row>
    <row r="100" spans="1:16" ht="5.85" customHeight="1">
      <c r="A100" s="251"/>
      <c r="B100" s="251"/>
      <c r="C100" s="251"/>
      <c r="D100" s="251"/>
      <c r="E100" s="251"/>
      <c r="F100" s="251"/>
      <c r="G100" s="251"/>
      <c r="H100" s="251"/>
      <c r="I100" s="251"/>
      <c r="J100" s="251"/>
      <c r="K100" s="251"/>
      <c r="L100" s="251"/>
      <c r="M100" s="251"/>
      <c r="N100" s="251"/>
      <c r="O100" s="251"/>
      <c r="P100" s="251"/>
    </row>
    <row r="101" spans="1:16" ht="20.100000000000001" customHeight="1">
      <c r="A101" s="248"/>
      <c r="B101" s="248"/>
      <c r="C101" s="248"/>
      <c r="D101" s="248"/>
      <c r="E101" s="248"/>
      <c r="F101" s="248"/>
      <c r="G101" s="6" t="s">
        <v>261</v>
      </c>
      <c r="H101" s="7"/>
      <c r="I101" s="252" t="s">
        <v>259</v>
      </c>
      <c r="J101" s="252"/>
      <c r="K101" s="252"/>
      <c r="L101" s="252"/>
      <c r="M101" s="252"/>
      <c r="N101" s="7"/>
      <c r="O101" s="253" t="s">
        <v>260</v>
      </c>
      <c r="P101" s="253"/>
    </row>
    <row r="102" spans="1:16" ht="3" customHeight="1">
      <c r="A102" s="251"/>
      <c r="B102" s="251"/>
      <c r="C102" s="251"/>
      <c r="D102" s="251"/>
      <c r="E102" s="251"/>
      <c r="F102" s="251"/>
      <c r="G102" s="251"/>
      <c r="H102" s="251"/>
      <c r="I102" s="251"/>
      <c r="J102" s="251"/>
      <c r="K102" s="251"/>
      <c r="L102" s="251"/>
      <c r="M102" s="251"/>
      <c r="N102" s="251"/>
      <c r="O102" s="251"/>
      <c r="P102" s="251"/>
    </row>
    <row r="103" spans="1:16" ht="14.85" customHeight="1">
      <c r="A103" s="254" t="s">
        <v>358</v>
      </c>
      <c r="B103" s="254"/>
      <c r="C103" s="254"/>
      <c r="D103" s="254"/>
      <c r="E103" s="254"/>
      <c r="F103" s="266"/>
      <c r="G103" s="266"/>
      <c r="H103" s="266"/>
      <c r="I103" s="255" t="s">
        <v>96</v>
      </c>
      <c r="J103" s="255"/>
      <c r="K103" s="255"/>
      <c r="L103" s="255"/>
      <c r="M103" s="255"/>
      <c r="N103" s="8"/>
      <c r="O103" s="256" t="s">
        <v>359</v>
      </c>
      <c r="P103" s="256"/>
    </row>
    <row r="104" spans="1:16" ht="14.1" customHeight="1">
      <c r="A104" s="257" t="s">
        <v>360</v>
      </c>
      <c r="B104" s="257"/>
      <c r="C104" s="257"/>
      <c r="D104" s="257"/>
      <c r="E104" s="257"/>
      <c r="F104" s="266"/>
      <c r="G104" s="266"/>
      <c r="H104" s="266"/>
      <c r="I104" s="258" t="s">
        <v>121</v>
      </c>
      <c r="J104" s="258"/>
      <c r="K104" s="258"/>
      <c r="L104" s="258"/>
      <c r="M104" s="258"/>
      <c r="N104" s="8"/>
      <c r="O104" s="259" t="s">
        <v>361</v>
      </c>
      <c r="P104" s="259"/>
    </row>
    <row r="105" spans="1:16" ht="14.85" customHeight="1">
      <c r="A105" s="257" t="s">
        <v>362</v>
      </c>
      <c r="B105" s="257"/>
      <c r="C105" s="257"/>
      <c r="D105" s="257"/>
      <c r="E105" s="257"/>
      <c r="F105" s="266"/>
      <c r="G105" s="266"/>
      <c r="H105" s="266"/>
      <c r="I105" s="258" t="s">
        <v>128</v>
      </c>
      <c r="J105" s="258"/>
      <c r="K105" s="258"/>
      <c r="L105" s="258"/>
      <c r="M105" s="258"/>
      <c r="N105" s="8"/>
      <c r="O105" s="259" t="s">
        <v>363</v>
      </c>
      <c r="P105" s="259"/>
    </row>
    <row r="106" spans="1:16" ht="14.85" customHeight="1">
      <c r="A106" s="257" t="s">
        <v>364</v>
      </c>
      <c r="B106" s="257"/>
      <c r="C106" s="257"/>
      <c r="D106" s="257"/>
      <c r="E106" s="257"/>
      <c r="F106" s="266"/>
      <c r="G106" s="266"/>
      <c r="H106" s="266"/>
      <c r="I106" s="258" t="s">
        <v>135</v>
      </c>
      <c r="J106" s="258"/>
      <c r="K106" s="258"/>
      <c r="L106" s="258"/>
      <c r="M106" s="258"/>
      <c r="N106" s="8"/>
      <c r="O106" s="259" t="s">
        <v>365</v>
      </c>
      <c r="P106" s="259"/>
    </row>
    <row r="107" spans="1:16" ht="14.85" customHeight="1">
      <c r="A107" s="257" t="s">
        <v>366</v>
      </c>
      <c r="B107" s="257"/>
      <c r="C107" s="257"/>
      <c r="D107" s="257"/>
      <c r="E107" s="257"/>
      <c r="F107" s="266"/>
      <c r="G107" s="266"/>
      <c r="H107" s="266"/>
      <c r="I107" s="258" t="s">
        <v>140</v>
      </c>
      <c r="J107" s="258"/>
      <c r="K107" s="258"/>
      <c r="L107" s="258"/>
      <c r="M107" s="258"/>
      <c r="N107" s="8"/>
      <c r="O107" s="259" t="s">
        <v>367</v>
      </c>
      <c r="P107" s="259"/>
    </row>
    <row r="108" spans="1:16" ht="14.1" customHeight="1">
      <c r="A108" s="257" t="s">
        <v>368</v>
      </c>
      <c r="B108" s="257"/>
      <c r="C108" s="257"/>
      <c r="D108" s="257"/>
      <c r="E108" s="257"/>
      <c r="F108" s="266"/>
      <c r="G108" s="266"/>
      <c r="H108" s="266"/>
      <c r="I108" s="258" t="s">
        <v>147</v>
      </c>
      <c r="J108" s="258"/>
      <c r="K108" s="258"/>
      <c r="L108" s="258"/>
      <c r="M108" s="258"/>
      <c r="N108" s="8"/>
      <c r="O108" s="259" t="s">
        <v>369</v>
      </c>
      <c r="P108" s="259"/>
    </row>
    <row r="109" spans="1:16" ht="14.85" customHeight="1">
      <c r="A109" s="257" t="s">
        <v>370</v>
      </c>
      <c r="B109" s="257"/>
      <c r="C109" s="257"/>
      <c r="D109" s="257"/>
      <c r="E109" s="257"/>
      <c r="F109" s="266"/>
      <c r="G109" s="266"/>
      <c r="H109" s="266"/>
      <c r="I109" s="258" t="s">
        <v>147</v>
      </c>
      <c r="J109" s="258"/>
      <c r="K109" s="258"/>
      <c r="L109" s="258"/>
      <c r="M109" s="258"/>
      <c r="N109" s="8"/>
      <c r="O109" s="259" t="s">
        <v>369</v>
      </c>
      <c r="P109" s="259"/>
    </row>
    <row r="110" spans="1:16" ht="11.85" customHeight="1">
      <c r="A110" s="251"/>
      <c r="B110" s="251"/>
      <c r="C110" s="251"/>
      <c r="D110" s="251"/>
      <c r="E110" s="251"/>
      <c r="F110" s="251"/>
      <c r="G110" s="251"/>
      <c r="H110" s="251"/>
      <c r="I110" s="251"/>
      <c r="J110" s="251"/>
      <c r="K110" s="251"/>
      <c r="L110" s="251"/>
      <c r="M110" s="251"/>
      <c r="N110" s="251"/>
      <c r="O110" s="251"/>
      <c r="P110" s="251"/>
    </row>
    <row r="111" spans="1:16" ht="14.1" customHeight="1">
      <c r="A111" s="254" t="s">
        <v>371</v>
      </c>
      <c r="B111" s="254"/>
      <c r="C111" s="254"/>
      <c r="D111" s="254"/>
      <c r="E111" s="254"/>
      <c r="F111" s="8"/>
      <c r="G111" s="9"/>
      <c r="H111" s="8"/>
      <c r="I111" s="255" t="s">
        <v>372</v>
      </c>
      <c r="J111" s="255"/>
      <c r="K111" s="255"/>
      <c r="L111" s="255"/>
      <c r="M111" s="255"/>
      <c r="N111" s="8"/>
      <c r="O111" s="256" t="s">
        <v>373</v>
      </c>
      <c r="P111" s="256"/>
    </row>
    <row r="112" spans="1:16" ht="14.85" customHeight="1">
      <c r="A112" s="257" t="s">
        <v>374</v>
      </c>
      <c r="B112" s="257"/>
      <c r="C112" s="257"/>
      <c r="D112" s="257"/>
      <c r="E112" s="257"/>
      <c r="F112" s="8"/>
      <c r="G112" s="9"/>
      <c r="H112" s="8"/>
      <c r="I112" s="258" t="s">
        <v>328</v>
      </c>
      <c r="J112" s="258"/>
      <c r="K112" s="258"/>
      <c r="L112" s="258"/>
      <c r="M112" s="258"/>
      <c r="N112" s="8"/>
      <c r="O112" s="259" t="s">
        <v>373</v>
      </c>
      <c r="P112" s="259"/>
    </row>
    <row r="113" spans="1:16" ht="14.85" customHeight="1">
      <c r="A113" s="257" t="s">
        <v>375</v>
      </c>
      <c r="B113" s="257"/>
      <c r="C113" s="257"/>
      <c r="D113" s="257"/>
      <c r="E113" s="257"/>
      <c r="F113" s="8"/>
      <c r="G113" s="9"/>
      <c r="H113" s="8"/>
      <c r="I113" s="258" t="s">
        <v>376</v>
      </c>
      <c r="J113" s="258"/>
      <c r="K113" s="258"/>
      <c r="L113" s="258"/>
      <c r="M113" s="258"/>
      <c r="N113" s="8"/>
      <c r="O113" s="259" t="s">
        <v>289</v>
      </c>
      <c r="P113" s="259"/>
    </row>
    <row r="114" spans="1:16" ht="14.1" customHeight="1">
      <c r="A114" s="257" t="s">
        <v>377</v>
      </c>
      <c r="B114" s="257"/>
      <c r="C114" s="257"/>
      <c r="D114" s="257"/>
      <c r="E114" s="257"/>
      <c r="F114" s="8"/>
      <c r="G114" s="9"/>
      <c r="H114" s="8"/>
      <c r="I114" s="258" t="s">
        <v>289</v>
      </c>
      <c r="J114" s="258"/>
      <c r="K114" s="258"/>
      <c r="L114" s="258"/>
      <c r="M114" s="258"/>
      <c r="N114" s="8"/>
      <c r="O114" s="259" t="s">
        <v>289</v>
      </c>
      <c r="P114" s="259"/>
    </row>
    <row r="115" spans="1:16" ht="14.85" customHeight="1">
      <c r="A115" s="257" t="s">
        <v>378</v>
      </c>
      <c r="B115" s="257"/>
      <c r="C115" s="257"/>
      <c r="D115" s="257"/>
      <c r="E115" s="257"/>
      <c r="F115" s="8"/>
      <c r="G115" s="9"/>
      <c r="H115" s="8"/>
      <c r="I115" s="258" t="s">
        <v>289</v>
      </c>
      <c r="J115" s="258"/>
      <c r="K115" s="258"/>
      <c r="L115" s="258"/>
      <c r="M115" s="258"/>
      <c r="N115" s="8"/>
      <c r="O115" s="259" t="s">
        <v>289</v>
      </c>
      <c r="P115" s="259"/>
    </row>
    <row r="116" spans="1:16" ht="11.85" customHeight="1">
      <c r="A116" s="251"/>
      <c r="B116" s="251"/>
      <c r="C116" s="251"/>
      <c r="D116" s="251"/>
      <c r="E116" s="251"/>
      <c r="F116" s="251"/>
      <c r="G116" s="251"/>
      <c r="H116" s="251"/>
      <c r="I116" s="251"/>
      <c r="J116" s="251"/>
      <c r="K116" s="251"/>
      <c r="L116" s="251"/>
      <c r="M116" s="251"/>
      <c r="N116" s="251"/>
      <c r="O116" s="251"/>
      <c r="P116" s="251"/>
    </row>
    <row r="117" spans="1:16" ht="14.85" customHeight="1">
      <c r="A117" s="254" t="s">
        <v>379</v>
      </c>
      <c r="B117" s="254"/>
      <c r="C117" s="254"/>
      <c r="D117" s="254"/>
      <c r="E117" s="254"/>
      <c r="F117" s="8"/>
      <c r="G117" s="9"/>
      <c r="H117" s="8"/>
      <c r="I117" s="255" t="s">
        <v>380</v>
      </c>
      <c r="J117" s="255"/>
      <c r="K117" s="255"/>
      <c r="L117" s="255"/>
      <c r="M117" s="255"/>
      <c r="N117" s="8"/>
      <c r="O117" s="256" t="s">
        <v>381</v>
      </c>
      <c r="P117" s="256"/>
    </row>
    <row r="118" spans="1:16" ht="14.1" customHeight="1">
      <c r="A118" s="257" t="s">
        <v>382</v>
      </c>
      <c r="B118" s="257"/>
      <c r="C118" s="257"/>
      <c r="D118" s="257"/>
      <c r="E118" s="257"/>
      <c r="F118" s="8"/>
      <c r="G118" s="9"/>
      <c r="H118" s="8"/>
      <c r="I118" s="258" t="s">
        <v>289</v>
      </c>
      <c r="J118" s="258"/>
      <c r="K118" s="258"/>
      <c r="L118" s="258"/>
      <c r="M118" s="258"/>
      <c r="N118" s="8"/>
      <c r="O118" s="259" t="s">
        <v>289</v>
      </c>
      <c r="P118" s="259"/>
    </row>
    <row r="119" spans="1:16" ht="14.85" customHeight="1">
      <c r="A119" s="257" t="s">
        <v>383</v>
      </c>
      <c r="B119" s="257"/>
      <c r="C119" s="257"/>
      <c r="D119" s="257"/>
      <c r="E119" s="257"/>
      <c r="F119" s="8"/>
      <c r="G119" s="9"/>
      <c r="H119" s="8"/>
      <c r="I119" s="258" t="s">
        <v>213</v>
      </c>
      <c r="J119" s="258"/>
      <c r="K119" s="258"/>
      <c r="L119" s="258"/>
      <c r="M119" s="258"/>
      <c r="N119" s="8"/>
      <c r="O119" s="259" t="s">
        <v>384</v>
      </c>
      <c r="P119" s="259"/>
    </row>
    <row r="120" spans="1:16" ht="14.85" customHeight="1">
      <c r="A120" s="257" t="s">
        <v>385</v>
      </c>
      <c r="B120" s="257"/>
      <c r="C120" s="257"/>
      <c r="D120" s="257"/>
      <c r="E120" s="257"/>
      <c r="F120" s="8"/>
      <c r="G120" s="9"/>
      <c r="H120" s="8"/>
      <c r="I120" s="258" t="s">
        <v>247</v>
      </c>
      <c r="J120" s="258"/>
      <c r="K120" s="258"/>
      <c r="L120" s="258"/>
      <c r="M120" s="258"/>
      <c r="N120" s="8"/>
      <c r="O120" s="259" t="s">
        <v>386</v>
      </c>
      <c r="P120" s="259"/>
    </row>
    <row r="121" spans="1:16" ht="14.1" customHeight="1">
      <c r="A121" s="257" t="s">
        <v>341</v>
      </c>
      <c r="B121" s="257"/>
      <c r="C121" s="257"/>
      <c r="D121" s="257"/>
      <c r="E121" s="257"/>
      <c r="F121" s="8"/>
      <c r="G121" s="9"/>
      <c r="H121" s="8"/>
      <c r="I121" s="258" t="s">
        <v>387</v>
      </c>
      <c r="J121" s="258"/>
      <c r="K121" s="258"/>
      <c r="L121" s="258"/>
      <c r="M121" s="258"/>
      <c r="N121" s="8"/>
      <c r="O121" s="259" t="s">
        <v>388</v>
      </c>
      <c r="P121" s="259"/>
    </row>
    <row r="122" spans="1:16" ht="14.85" customHeight="1">
      <c r="A122" s="257" t="s">
        <v>389</v>
      </c>
      <c r="B122" s="257"/>
      <c r="C122" s="257"/>
      <c r="D122" s="257"/>
      <c r="E122" s="257"/>
      <c r="F122" s="8"/>
      <c r="G122" s="9"/>
      <c r="H122" s="8"/>
      <c r="I122" s="258" t="s">
        <v>390</v>
      </c>
      <c r="J122" s="258"/>
      <c r="K122" s="258"/>
      <c r="L122" s="258"/>
      <c r="M122" s="258"/>
      <c r="N122" s="8"/>
      <c r="O122" s="259" t="s">
        <v>391</v>
      </c>
      <c r="P122" s="259"/>
    </row>
    <row r="123" spans="1:16" ht="11.85" customHeight="1">
      <c r="A123" s="251"/>
      <c r="B123" s="251"/>
      <c r="C123" s="251"/>
      <c r="D123" s="251"/>
      <c r="E123" s="251"/>
      <c r="F123" s="251"/>
      <c r="G123" s="251"/>
      <c r="H123" s="251"/>
      <c r="I123" s="251"/>
      <c r="J123" s="251"/>
      <c r="K123" s="251"/>
      <c r="L123" s="251"/>
      <c r="M123" s="251"/>
      <c r="N123" s="251"/>
      <c r="O123" s="251"/>
      <c r="P123" s="251"/>
    </row>
    <row r="124" spans="1:16" ht="14.1" customHeight="1">
      <c r="A124" s="254" t="s">
        <v>392</v>
      </c>
      <c r="B124" s="254"/>
      <c r="C124" s="254"/>
      <c r="D124" s="254"/>
      <c r="E124" s="254"/>
      <c r="F124" s="8"/>
      <c r="G124" s="9"/>
      <c r="H124" s="8"/>
      <c r="I124" s="255" t="s">
        <v>393</v>
      </c>
      <c r="J124" s="255"/>
      <c r="K124" s="255"/>
      <c r="L124" s="255"/>
      <c r="M124" s="255"/>
      <c r="N124" s="8"/>
      <c r="O124" s="256" t="s">
        <v>348</v>
      </c>
      <c r="P124" s="256"/>
    </row>
    <row r="125" spans="1:16" ht="14.85" customHeight="1">
      <c r="A125" s="257" t="s">
        <v>350</v>
      </c>
      <c r="B125" s="257"/>
      <c r="C125" s="257"/>
      <c r="D125" s="257"/>
      <c r="E125" s="257"/>
      <c r="F125" s="8"/>
      <c r="G125" s="9"/>
      <c r="H125" s="8"/>
      <c r="I125" s="258" t="s">
        <v>393</v>
      </c>
      <c r="J125" s="258"/>
      <c r="K125" s="258"/>
      <c r="L125" s="258"/>
      <c r="M125" s="258"/>
      <c r="N125" s="8"/>
      <c r="O125" s="259" t="s">
        <v>348</v>
      </c>
      <c r="P125" s="259"/>
    </row>
    <row r="126" spans="1:16" ht="11.85" customHeight="1">
      <c r="A126" s="251"/>
      <c r="B126" s="251"/>
      <c r="C126" s="251"/>
      <c r="D126" s="251"/>
      <c r="E126" s="251"/>
      <c r="F126" s="251"/>
      <c r="G126" s="251"/>
      <c r="H126" s="251"/>
      <c r="I126" s="251"/>
      <c r="J126" s="251"/>
      <c r="K126" s="251"/>
      <c r="L126" s="251"/>
      <c r="M126" s="251"/>
      <c r="N126" s="251"/>
      <c r="O126" s="251"/>
      <c r="P126" s="251"/>
    </row>
    <row r="127" spans="1:16" ht="20.100000000000001" customHeight="1">
      <c r="A127" s="268" t="s">
        <v>394</v>
      </c>
      <c r="B127" s="268"/>
      <c r="C127" s="268"/>
      <c r="D127" s="268"/>
      <c r="E127" s="268"/>
      <c r="F127" s="266"/>
      <c r="G127" s="266"/>
      <c r="H127" s="266"/>
      <c r="I127" s="255" t="s">
        <v>354</v>
      </c>
      <c r="J127" s="255"/>
      <c r="K127" s="255"/>
      <c r="L127" s="255"/>
      <c r="M127" s="255"/>
      <c r="N127" s="8"/>
      <c r="O127" s="256" t="s">
        <v>355</v>
      </c>
      <c r="P127" s="256"/>
    </row>
    <row r="128" spans="1:16" ht="11.85" customHeight="1">
      <c r="A128" s="260"/>
      <c r="B128" s="260"/>
      <c r="C128" s="260"/>
      <c r="D128" s="260"/>
      <c r="E128" s="260"/>
      <c r="F128" s="260"/>
      <c r="G128" s="260"/>
      <c r="H128" s="260"/>
      <c r="I128" s="260"/>
      <c r="J128" s="260"/>
      <c r="K128" s="260"/>
      <c r="L128" s="260"/>
      <c r="M128" s="260"/>
      <c r="N128" s="260"/>
      <c r="O128" s="260"/>
      <c r="P128" s="260"/>
    </row>
    <row r="129" spans="1:16" ht="5.8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11.85" customHeight="1"/>
    <row r="131" spans="1:16" ht="5.85" customHeight="1"/>
    <row r="132" spans="1:16" ht="83.25" customHeight="1">
      <c r="A132" s="267" t="s">
        <v>252</v>
      </c>
      <c r="B132" s="267"/>
      <c r="C132" s="267"/>
      <c r="D132" s="267"/>
      <c r="E132" s="267"/>
      <c r="F132" s="267"/>
      <c r="G132" s="267"/>
      <c r="H132" s="267"/>
      <c r="I132" s="267"/>
      <c r="J132" s="267"/>
      <c r="K132" s="267"/>
      <c r="L132" s="267"/>
      <c r="M132" s="267"/>
      <c r="N132" s="267"/>
      <c r="O132" s="267"/>
      <c r="P132" s="267"/>
    </row>
    <row r="133" spans="1:16" ht="74.099999999999994" customHeight="1"/>
    <row r="134" spans="1:16" ht="60.75" customHeight="1"/>
    <row r="135" spans="1:16" ht="61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</row>
    <row r="136" spans="1:16" ht="8.85" customHeight="1">
      <c r="A136" s="261"/>
      <c r="B136" s="261"/>
      <c r="C136" s="261"/>
      <c r="D136" s="261"/>
      <c r="E136" s="261"/>
      <c r="F136" s="261"/>
      <c r="G136" s="261"/>
      <c r="H136" s="261"/>
      <c r="I136" s="261"/>
      <c r="J136" s="261"/>
      <c r="K136" s="261"/>
      <c r="L136" s="261"/>
      <c r="M136" s="261"/>
      <c r="N136" s="261"/>
      <c r="O136" s="261"/>
      <c r="P136" s="261"/>
    </row>
    <row r="137" spans="1:16" ht="11.85" customHeight="1">
      <c r="A137" s="237" t="s">
        <v>351</v>
      </c>
      <c r="B137" s="237"/>
      <c r="C137" s="237"/>
      <c r="D137" s="237"/>
      <c r="E137" s="237"/>
      <c r="F137" s="237"/>
      <c r="G137" s="237"/>
      <c r="H137" s="237"/>
      <c r="I137" s="237"/>
      <c r="J137" s="237"/>
      <c r="K137" s="237"/>
      <c r="L137" s="237"/>
      <c r="M137" s="237"/>
      <c r="N137" s="237"/>
      <c r="O137" s="237"/>
      <c r="P137" s="237"/>
    </row>
    <row r="138" spans="1:16" ht="3" customHeight="1">
      <c r="A138" s="227"/>
      <c r="B138" s="227"/>
      <c r="C138" s="227"/>
      <c r="D138" s="227"/>
      <c r="E138" s="227"/>
      <c r="F138" s="227"/>
      <c r="G138" s="227"/>
      <c r="H138" s="227"/>
      <c r="I138" s="227"/>
      <c r="J138" s="227"/>
      <c r="K138" s="227"/>
      <c r="L138" s="227"/>
      <c r="M138" s="227"/>
      <c r="N138" s="227"/>
      <c r="O138" s="227"/>
      <c r="P138" s="227"/>
    </row>
  </sheetData>
  <mergeCells count="257">
    <mergeCell ref="A128:P128"/>
    <mergeCell ref="A132:P132"/>
    <mergeCell ref="A136:P136"/>
    <mergeCell ref="A137:P137"/>
    <mergeCell ref="A138:P138"/>
    <mergeCell ref="A123:P123"/>
    <mergeCell ref="A124:E124"/>
    <mergeCell ref="I124:M124"/>
    <mergeCell ref="O124:P124"/>
    <mergeCell ref="A125:E125"/>
    <mergeCell ref="I125:M125"/>
    <mergeCell ref="O125:P125"/>
    <mergeCell ref="A126:P126"/>
    <mergeCell ref="A127:E127"/>
    <mergeCell ref="F127:H127"/>
    <mergeCell ref="I127:M127"/>
    <mergeCell ref="O127:P127"/>
    <mergeCell ref="A120:E120"/>
    <mergeCell ref="I120:M120"/>
    <mergeCell ref="O120:P120"/>
    <mergeCell ref="A121:E121"/>
    <mergeCell ref="I121:M121"/>
    <mergeCell ref="O121:P121"/>
    <mergeCell ref="A122:E122"/>
    <mergeCell ref="I122:M122"/>
    <mergeCell ref="O122:P122"/>
    <mergeCell ref="A116:P116"/>
    <mergeCell ref="A117:E117"/>
    <mergeCell ref="I117:M117"/>
    <mergeCell ref="O117:P117"/>
    <mergeCell ref="A118:E118"/>
    <mergeCell ref="I118:M118"/>
    <mergeCell ref="O118:P118"/>
    <mergeCell ref="A119:E119"/>
    <mergeCell ref="I119:M119"/>
    <mergeCell ref="O119:P119"/>
    <mergeCell ref="A113:E113"/>
    <mergeCell ref="I113:M113"/>
    <mergeCell ref="O113:P113"/>
    <mergeCell ref="A114:E114"/>
    <mergeCell ref="I114:M114"/>
    <mergeCell ref="O114:P114"/>
    <mergeCell ref="A115:E115"/>
    <mergeCell ref="I115:M115"/>
    <mergeCell ref="O115:P115"/>
    <mergeCell ref="A109:E109"/>
    <mergeCell ref="F109:H109"/>
    <mergeCell ref="I109:M109"/>
    <mergeCell ref="O109:P109"/>
    <mergeCell ref="A110:P110"/>
    <mergeCell ref="A111:E111"/>
    <mergeCell ref="I111:M111"/>
    <mergeCell ref="O111:P111"/>
    <mergeCell ref="A112:E112"/>
    <mergeCell ref="I112:M112"/>
    <mergeCell ref="O112:P112"/>
    <mergeCell ref="A106:E106"/>
    <mergeCell ref="F106:H106"/>
    <mergeCell ref="I106:M106"/>
    <mergeCell ref="O106:P106"/>
    <mergeCell ref="A107:E107"/>
    <mergeCell ref="F107:H107"/>
    <mergeCell ref="I107:M107"/>
    <mergeCell ref="O107:P107"/>
    <mergeCell ref="A108:E108"/>
    <mergeCell ref="F108:H108"/>
    <mergeCell ref="I108:M108"/>
    <mergeCell ref="O108:P108"/>
    <mergeCell ref="A103:E103"/>
    <mergeCell ref="F103:H103"/>
    <mergeCell ref="I103:M103"/>
    <mergeCell ref="O103:P103"/>
    <mergeCell ref="A104:E104"/>
    <mergeCell ref="F104:H104"/>
    <mergeCell ref="I104:M104"/>
    <mergeCell ref="O104:P104"/>
    <mergeCell ref="A105:E105"/>
    <mergeCell ref="F105:H105"/>
    <mergeCell ref="I105:M105"/>
    <mergeCell ref="O105:P105"/>
    <mergeCell ref="A98:P98"/>
    <mergeCell ref="A99:B99"/>
    <mergeCell ref="C99:K99"/>
    <mergeCell ref="L99:P99"/>
    <mergeCell ref="A100:P100"/>
    <mergeCell ref="A101:F101"/>
    <mergeCell ref="I101:M101"/>
    <mergeCell ref="O101:P101"/>
    <mergeCell ref="A102:P102"/>
    <mergeCell ref="A86:P86"/>
    <mergeCell ref="A87:P87"/>
    <mergeCell ref="A88:P88"/>
    <mergeCell ref="M89:P90"/>
    <mergeCell ref="B90:J92"/>
    <mergeCell ref="A93:C93"/>
    <mergeCell ref="A94:D94"/>
    <mergeCell ref="A95:D95"/>
    <mergeCell ref="A96:I96"/>
    <mergeCell ref="A69:C69"/>
    <mergeCell ref="A70:D70"/>
    <mergeCell ref="A71:D71"/>
    <mergeCell ref="A72:I72"/>
    <mergeCell ref="A74:E74"/>
    <mergeCell ref="F74:H74"/>
    <mergeCell ref="I74:M74"/>
    <mergeCell ref="O74:P74"/>
    <mergeCell ref="A75:P75"/>
    <mergeCell ref="A60:E60"/>
    <mergeCell ref="I60:M60"/>
    <mergeCell ref="O60:P60"/>
    <mergeCell ref="A61:P61"/>
    <mergeCell ref="A62:P62"/>
    <mergeCell ref="A63:P63"/>
    <mergeCell ref="A64:P64"/>
    <mergeCell ref="M65:P66"/>
    <mergeCell ref="B66:J68"/>
    <mergeCell ref="A56:E56"/>
    <mergeCell ref="I56:M56"/>
    <mergeCell ref="O56:P56"/>
    <mergeCell ref="A57:E57"/>
    <mergeCell ref="I57:M57"/>
    <mergeCell ref="O57:P57"/>
    <mergeCell ref="A58:P58"/>
    <mergeCell ref="A59:E59"/>
    <mergeCell ref="I59:M59"/>
    <mergeCell ref="O59:P59"/>
    <mergeCell ref="A52:P52"/>
    <mergeCell ref="A53:E53"/>
    <mergeCell ref="I53:M53"/>
    <mergeCell ref="O53:P53"/>
    <mergeCell ref="A54:E54"/>
    <mergeCell ref="I54:M54"/>
    <mergeCell ref="O54:P54"/>
    <mergeCell ref="A55:E55"/>
    <mergeCell ref="I55:M55"/>
    <mergeCell ref="O55:P55"/>
    <mergeCell ref="A49:E49"/>
    <mergeCell ref="I49:M49"/>
    <mergeCell ref="O49:P49"/>
    <mergeCell ref="A50:E50"/>
    <mergeCell ref="I50:M50"/>
    <mergeCell ref="O50:P50"/>
    <mergeCell ref="A51:E51"/>
    <mergeCell ref="I51:M51"/>
    <mergeCell ref="O51:P51"/>
    <mergeCell ref="A45:E45"/>
    <mergeCell ref="I45:M45"/>
    <mergeCell ref="O45:P45"/>
    <mergeCell ref="A46:P46"/>
    <mergeCell ref="A47:E47"/>
    <mergeCell ref="I47:M47"/>
    <mergeCell ref="O47:P47"/>
    <mergeCell ref="A48:E48"/>
    <mergeCell ref="I48:M48"/>
    <mergeCell ref="O48:P48"/>
    <mergeCell ref="A42:E42"/>
    <mergeCell ref="I42:M42"/>
    <mergeCell ref="O42:P42"/>
    <mergeCell ref="A43:E43"/>
    <mergeCell ref="I43:M43"/>
    <mergeCell ref="O43:P43"/>
    <mergeCell ref="A44:E44"/>
    <mergeCell ref="I44:M44"/>
    <mergeCell ref="O44:P44"/>
    <mergeCell ref="A39:E39"/>
    <mergeCell ref="I39:M39"/>
    <mergeCell ref="O39:P39"/>
    <mergeCell ref="A40:E40"/>
    <mergeCell ref="I40:M40"/>
    <mergeCell ref="O40:P40"/>
    <mergeCell ref="A41:E41"/>
    <mergeCell ref="I41:M41"/>
    <mergeCell ref="O41:P41"/>
    <mergeCell ref="A36:E36"/>
    <mergeCell ref="I36:M36"/>
    <mergeCell ref="O36:P36"/>
    <mergeCell ref="A37:E37"/>
    <mergeCell ref="I37:M37"/>
    <mergeCell ref="O37:P37"/>
    <mergeCell ref="A38:E38"/>
    <mergeCell ref="I38:M38"/>
    <mergeCell ref="O38:P38"/>
    <mergeCell ref="A33:E33"/>
    <mergeCell ref="I33:M33"/>
    <mergeCell ref="O33:P33"/>
    <mergeCell ref="A34:E34"/>
    <mergeCell ref="I34:M34"/>
    <mergeCell ref="O34:P34"/>
    <mergeCell ref="A35:E35"/>
    <mergeCell ref="I35:M35"/>
    <mergeCell ref="O35:P35"/>
    <mergeCell ref="A30:E30"/>
    <mergeCell ref="I30:M30"/>
    <mergeCell ref="O30:P30"/>
    <mergeCell ref="A31:E31"/>
    <mergeCell ref="I31:M31"/>
    <mergeCell ref="O31:P31"/>
    <mergeCell ref="A32:E32"/>
    <mergeCell ref="I32:M32"/>
    <mergeCell ref="O32:P32"/>
    <mergeCell ref="A27:E27"/>
    <mergeCell ref="I27:M27"/>
    <mergeCell ref="O27:P27"/>
    <mergeCell ref="A28:E28"/>
    <mergeCell ref="I28:M28"/>
    <mergeCell ref="O28:P28"/>
    <mergeCell ref="A29:E29"/>
    <mergeCell ref="I29:M29"/>
    <mergeCell ref="O29:P29"/>
    <mergeCell ref="A24:E24"/>
    <mergeCell ref="I24:M24"/>
    <mergeCell ref="O24:P24"/>
    <mergeCell ref="A25:E25"/>
    <mergeCell ref="I25:M25"/>
    <mergeCell ref="O25:P25"/>
    <mergeCell ref="A26:E26"/>
    <mergeCell ref="I26:M26"/>
    <mergeCell ref="O26:P26"/>
    <mergeCell ref="A21:E21"/>
    <mergeCell ref="I21:M21"/>
    <mergeCell ref="O21:P21"/>
    <mergeCell ref="A22:E22"/>
    <mergeCell ref="I22:M22"/>
    <mergeCell ref="O22:P22"/>
    <mergeCell ref="A23:E23"/>
    <mergeCell ref="I23:M23"/>
    <mergeCell ref="O23:P23"/>
    <mergeCell ref="A18:E18"/>
    <mergeCell ref="I18:M18"/>
    <mergeCell ref="O18:P18"/>
    <mergeCell ref="A19:E19"/>
    <mergeCell ref="I19:M19"/>
    <mergeCell ref="O19:P19"/>
    <mergeCell ref="A20:E20"/>
    <mergeCell ref="I20:M20"/>
    <mergeCell ref="O20:P20"/>
    <mergeCell ref="A12:P12"/>
    <mergeCell ref="A13:H13"/>
    <mergeCell ref="I13:M15"/>
    <mergeCell ref="N13:N15"/>
    <mergeCell ref="O13:P15"/>
    <mergeCell ref="A14:F14"/>
    <mergeCell ref="A15:H15"/>
    <mergeCell ref="A16:P16"/>
    <mergeCell ref="A17:E17"/>
    <mergeCell ref="I17:M17"/>
    <mergeCell ref="O17:P17"/>
    <mergeCell ref="M1:P2"/>
    <mergeCell ref="B2:J4"/>
    <mergeCell ref="A5:C5"/>
    <mergeCell ref="A6:D6"/>
    <mergeCell ref="A7:D7"/>
    <mergeCell ref="A8:I8"/>
    <mergeCell ref="A10:P10"/>
    <mergeCell ref="A11:B11"/>
    <mergeCell ref="C11:K11"/>
    <mergeCell ref="L11:P11"/>
  </mergeCells>
  <pageMargins left="0.39374999999999999" right="0.39374999999999999" top="0.39374999999999999" bottom="0.39374999999999999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K250"/>
  <sheetViews>
    <sheetView topLeftCell="A171" zoomScaleNormal="100" workbookViewId="0">
      <selection activeCell="AT186" sqref="AT186:BD186"/>
    </sheetView>
  </sheetViews>
  <sheetFormatPr defaultColWidth="8.7109375" defaultRowHeight="12.75"/>
  <cols>
    <col min="1" max="1" width="0.140625" customWidth="1"/>
    <col min="2" max="2" width="1.85546875" customWidth="1"/>
    <col min="3" max="3" width="0.140625" customWidth="1"/>
    <col min="4" max="4" width="1.85546875" customWidth="1"/>
    <col min="5" max="5" width="1" customWidth="1"/>
    <col min="6" max="6" width="7" customWidth="1"/>
    <col min="7" max="7" width="4.140625" customWidth="1"/>
    <col min="8" max="8" width="1.85546875" customWidth="1"/>
    <col min="9" max="9" width="2.5703125" customWidth="1"/>
    <col min="10" max="10" width="0.5703125" customWidth="1"/>
    <col min="11" max="11" width="3.140625" customWidth="1"/>
    <col min="12" max="13" width="1.5703125" customWidth="1"/>
    <col min="14" max="14" width="1.85546875" customWidth="1"/>
    <col min="15" max="15" width="0.5703125" customWidth="1"/>
    <col min="16" max="16" width="1.5703125" customWidth="1"/>
    <col min="17" max="18" width="1" customWidth="1"/>
    <col min="19" max="19" width="3" customWidth="1"/>
    <col min="20" max="20" width="1.5703125" customWidth="1"/>
    <col min="21" max="23" width="0.5703125" customWidth="1"/>
    <col min="24" max="24" width="17.140625" customWidth="1"/>
    <col min="25" max="25" width="3.140625" customWidth="1"/>
    <col min="26" max="26" width="0.85546875" customWidth="1"/>
    <col min="27" max="27" width="2" customWidth="1"/>
    <col min="28" max="29" width="1" customWidth="1"/>
    <col min="30" max="30" width="2" customWidth="1"/>
    <col min="31" max="31" width="1" customWidth="1"/>
    <col min="32" max="32" width="0.85546875" customWidth="1"/>
    <col min="33" max="35" width="1" customWidth="1"/>
    <col min="36" max="37" width="0.5703125" customWidth="1"/>
    <col min="38" max="38" width="0.28515625" customWidth="1"/>
    <col min="39" max="39" width="0.7109375" customWidth="1"/>
    <col min="40" max="40" width="0.140625" customWidth="1"/>
    <col min="41" max="41" width="0.42578125" customWidth="1"/>
    <col min="42" max="42" width="0.140625" customWidth="1"/>
    <col min="43" max="43" width="7.42578125" customWidth="1"/>
    <col min="44" max="45" width="0.5703125" customWidth="1"/>
    <col min="46" max="46" width="0.42578125" customWidth="1"/>
    <col min="47" max="47" width="0.28515625" customWidth="1"/>
    <col min="48" max="48" width="0.42578125" customWidth="1"/>
    <col min="49" max="49" width="0.85546875" customWidth="1"/>
    <col min="50" max="50" width="0.42578125" customWidth="1"/>
    <col min="51" max="51" width="3.7109375" customWidth="1"/>
    <col min="52" max="52" width="0.5703125" customWidth="1"/>
    <col min="53" max="53" width="4.42578125" customWidth="1"/>
    <col min="54" max="54" width="1" customWidth="1"/>
    <col min="55" max="55" width="0.7109375" customWidth="1"/>
    <col min="56" max="56" width="0.28515625" customWidth="1"/>
  </cols>
  <sheetData>
    <row r="1" spans="1:63" ht="11.85" customHeight="1">
      <c r="T1" s="224" t="s">
        <v>395</v>
      </c>
      <c r="U1" s="224"/>
      <c r="V1" s="224"/>
      <c r="W1" s="224"/>
      <c r="X1" s="224"/>
      <c r="Y1" s="224"/>
      <c r="Z1" s="224"/>
      <c r="AA1" s="224"/>
      <c r="AR1" s="269" t="s">
        <v>1</v>
      </c>
      <c r="AS1" s="269"/>
      <c r="AT1" s="269"/>
      <c r="AU1" s="269"/>
      <c r="AV1" s="269"/>
      <c r="AW1" s="269"/>
      <c r="AX1" s="269"/>
      <c r="AY1" s="269"/>
      <c r="AZ1" s="269"/>
      <c r="BA1" s="269"/>
      <c r="BB1" s="269"/>
    </row>
    <row r="2" spans="1:63" ht="11.1" customHeight="1">
      <c r="A2" s="270" t="s">
        <v>255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0"/>
      <c r="T2" s="270"/>
      <c r="U2" s="270"/>
      <c r="V2" s="270"/>
      <c r="W2" s="270"/>
    </row>
    <row r="3" spans="1:63" ht="11.85" customHeight="1">
      <c r="A3" s="270" t="s">
        <v>5</v>
      </c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270"/>
      <c r="S3" s="270"/>
      <c r="T3" s="270"/>
      <c r="U3" s="270"/>
      <c r="V3" s="270"/>
      <c r="W3" s="270"/>
    </row>
    <row r="4" spans="1:63" ht="11.85" customHeight="1">
      <c r="A4" s="270" t="s">
        <v>396</v>
      </c>
      <c r="B4" s="270"/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70"/>
      <c r="Q4" s="270"/>
      <c r="R4" s="270"/>
      <c r="S4" s="270"/>
      <c r="T4" s="270"/>
      <c r="U4" s="270"/>
      <c r="V4" s="270"/>
      <c r="W4" s="270"/>
    </row>
    <row r="5" spans="1:63" ht="11.85" customHeight="1">
      <c r="A5" s="271" t="s">
        <v>7</v>
      </c>
      <c r="B5" s="271"/>
      <c r="C5" s="271"/>
      <c r="D5" s="271"/>
      <c r="E5" s="271"/>
      <c r="F5" s="271"/>
      <c r="G5" s="271"/>
      <c r="H5" s="271"/>
      <c r="I5" s="271"/>
      <c r="J5" s="271"/>
      <c r="K5" s="271"/>
      <c r="L5" s="271"/>
      <c r="M5" s="271"/>
      <c r="N5" s="271"/>
      <c r="O5" s="271"/>
      <c r="P5" s="271"/>
      <c r="Q5" s="271"/>
      <c r="R5" s="271"/>
      <c r="S5" s="271"/>
      <c r="T5" s="271"/>
      <c r="U5" s="271"/>
      <c r="V5" s="271"/>
      <c r="W5" s="271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272" t="s">
        <v>4</v>
      </c>
      <c r="AY5" s="272"/>
      <c r="AZ5" s="272"/>
      <c r="BA5" s="272"/>
      <c r="BB5" s="272"/>
      <c r="BC5" s="272"/>
      <c r="BD5" s="272"/>
    </row>
    <row r="6" spans="1:63" ht="4.5" customHeight="1">
      <c r="A6" s="273"/>
      <c r="B6" s="273"/>
      <c r="C6" s="273"/>
      <c r="D6" s="273"/>
      <c r="E6" s="273"/>
      <c r="F6" s="273"/>
      <c r="G6" s="273"/>
      <c r="H6" s="273"/>
      <c r="I6" s="273"/>
      <c r="J6" s="273"/>
      <c r="K6" s="273"/>
      <c r="L6" s="273"/>
      <c r="M6" s="273"/>
      <c r="N6" s="273"/>
      <c r="O6" s="273"/>
      <c r="P6" s="273"/>
      <c r="Q6" s="273"/>
      <c r="R6" s="273"/>
      <c r="S6" s="274" t="s">
        <v>397</v>
      </c>
      <c r="T6" s="274"/>
      <c r="U6" s="274"/>
      <c r="V6" s="274"/>
      <c r="W6" s="274"/>
      <c r="X6" s="274"/>
      <c r="Y6" s="274"/>
      <c r="Z6" s="274"/>
      <c r="AA6" s="274"/>
      <c r="AB6" s="274"/>
      <c r="AC6" s="274"/>
      <c r="AD6" s="275"/>
      <c r="AE6" s="275"/>
      <c r="AF6" s="275"/>
      <c r="AG6" s="275"/>
      <c r="AH6" s="275"/>
      <c r="AI6" s="275"/>
      <c r="AJ6" s="275"/>
      <c r="AK6" s="275"/>
      <c r="AL6" s="275"/>
      <c r="AM6" s="275"/>
      <c r="AN6" s="275"/>
      <c r="AO6" s="275"/>
      <c r="AP6" s="275"/>
      <c r="AQ6" s="275"/>
      <c r="AR6" s="275"/>
      <c r="AS6" s="275"/>
      <c r="AT6" s="275"/>
      <c r="AU6" s="275"/>
      <c r="AV6" s="275"/>
      <c r="AW6" s="275"/>
      <c r="AX6" s="275"/>
      <c r="AY6" s="275"/>
      <c r="AZ6" s="275"/>
      <c r="BA6" s="275"/>
      <c r="BB6" s="275"/>
      <c r="BC6" s="275"/>
      <c r="BD6" s="275"/>
    </row>
    <row r="7" spans="1:63" ht="6.6" customHeight="1">
      <c r="A7" s="248"/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  <c r="Q7" s="276"/>
      <c r="R7" s="276"/>
      <c r="S7" s="274"/>
      <c r="T7" s="274"/>
      <c r="U7" s="274"/>
      <c r="V7" s="274"/>
      <c r="W7" s="274"/>
      <c r="X7" s="274"/>
      <c r="Y7" s="274"/>
      <c r="Z7" s="274"/>
      <c r="AA7" s="274"/>
      <c r="AB7" s="274"/>
      <c r="AC7" s="274"/>
      <c r="AD7" s="11"/>
      <c r="AE7" s="250"/>
      <c r="AF7" s="250"/>
      <c r="AG7" s="250"/>
      <c r="AH7" s="250"/>
      <c r="AI7" s="250"/>
      <c r="AJ7" s="250"/>
      <c r="AK7" s="250"/>
      <c r="AL7" s="250"/>
      <c r="AM7" s="250"/>
      <c r="AN7" s="250"/>
      <c r="AO7" s="250"/>
      <c r="AP7" s="250"/>
      <c r="AQ7" s="250"/>
      <c r="AR7" s="250"/>
      <c r="AS7" s="250"/>
      <c r="AT7" s="250"/>
      <c r="AU7" s="250"/>
      <c r="AV7" s="250"/>
      <c r="AW7" s="250"/>
      <c r="AX7" s="250"/>
      <c r="AY7" s="250"/>
      <c r="AZ7" s="250"/>
      <c r="BA7" s="250"/>
      <c r="BB7" s="250"/>
      <c r="BC7" s="250"/>
      <c r="BD7" s="250"/>
    </row>
    <row r="8" spans="1:63" ht="11.1" customHeight="1">
      <c r="A8" s="248"/>
      <c r="B8" s="248"/>
      <c r="C8" s="248"/>
      <c r="D8" s="248"/>
      <c r="E8" s="248"/>
      <c r="F8" s="248"/>
      <c r="G8" s="248"/>
      <c r="H8" s="248"/>
      <c r="I8" s="248"/>
      <c r="J8" s="248"/>
      <c r="K8" s="248"/>
      <c r="L8" s="248"/>
      <c r="M8" s="248"/>
      <c r="N8" s="248"/>
      <c r="O8" s="248"/>
      <c r="P8" s="248"/>
      <c r="Q8" s="276" t="s">
        <v>398</v>
      </c>
      <c r="R8" s="276"/>
      <c r="S8" s="276"/>
      <c r="T8" s="276"/>
      <c r="U8" s="276"/>
      <c r="V8" s="276"/>
      <c r="W8" s="276"/>
      <c r="X8" s="276"/>
      <c r="Y8" s="276"/>
      <c r="Z8" s="276"/>
      <c r="AA8" s="276"/>
      <c r="AB8" s="276"/>
      <c r="AC8" s="276"/>
      <c r="AD8" s="276"/>
      <c r="AE8" s="227"/>
      <c r="AF8" s="227"/>
      <c r="AG8" s="227"/>
      <c r="AH8" s="227"/>
      <c r="AI8" s="227"/>
      <c r="AJ8" s="227"/>
      <c r="AK8" s="227"/>
      <c r="AL8" s="227"/>
      <c r="AM8" s="227"/>
      <c r="AN8" s="227"/>
      <c r="AO8" s="227"/>
      <c r="AP8" s="227"/>
      <c r="AQ8" s="227"/>
      <c r="AR8" s="227"/>
      <c r="AS8" s="227"/>
      <c r="AT8" s="227"/>
      <c r="AU8" s="227"/>
      <c r="AV8" s="227"/>
      <c r="AW8" s="270" t="s">
        <v>399</v>
      </c>
      <c r="AX8" s="270"/>
      <c r="AY8" s="270"/>
      <c r="AZ8" s="270" t="s">
        <v>400</v>
      </c>
      <c r="BA8" s="270"/>
      <c r="BB8" s="250"/>
      <c r="BC8" s="250"/>
      <c r="BD8" s="250"/>
    </row>
    <row r="9" spans="1:63" ht="0.75" customHeight="1">
      <c r="A9" s="248"/>
      <c r="B9" s="248"/>
      <c r="C9" s="248"/>
      <c r="D9" s="248"/>
      <c r="E9" s="248"/>
      <c r="F9" s="248"/>
      <c r="G9" s="248"/>
      <c r="H9" s="248"/>
      <c r="I9" s="248"/>
      <c r="J9" s="248"/>
      <c r="K9" s="248"/>
      <c r="L9" s="248"/>
      <c r="M9" s="248"/>
      <c r="N9" s="248"/>
      <c r="O9" s="248"/>
      <c r="P9" s="248"/>
      <c r="Q9" s="248"/>
      <c r="R9" s="248"/>
      <c r="S9" s="248"/>
      <c r="T9" s="248"/>
      <c r="U9" s="248"/>
      <c r="V9" s="248"/>
      <c r="W9" s="248"/>
      <c r="X9" s="248"/>
      <c r="Y9" s="248"/>
      <c r="Z9" s="248"/>
      <c r="AA9" s="248"/>
      <c r="AB9" s="248"/>
      <c r="AC9" s="248"/>
      <c r="AD9" s="248"/>
      <c r="AE9" s="248"/>
      <c r="AF9" s="248"/>
      <c r="AG9" s="248"/>
      <c r="AH9" s="248"/>
      <c r="AI9" s="248"/>
      <c r="AJ9" s="248"/>
      <c r="AK9" s="248"/>
      <c r="AL9" s="248"/>
      <c r="AM9" s="248"/>
      <c r="AN9" s="248"/>
      <c r="AO9" s="248"/>
      <c r="AP9" s="248"/>
      <c r="AQ9" s="248"/>
      <c r="AR9" s="248"/>
      <c r="AS9" s="248"/>
      <c r="AT9" s="248"/>
      <c r="AU9" s="248"/>
      <c r="AV9" s="248"/>
      <c r="AW9" s="270"/>
      <c r="AX9" s="270"/>
      <c r="AY9" s="270"/>
      <c r="AZ9" s="270"/>
      <c r="BA9" s="270"/>
      <c r="BB9" s="250"/>
      <c r="BC9" s="250"/>
      <c r="BD9" s="250"/>
    </row>
    <row r="10" spans="1:63" ht="5.85" customHeight="1">
      <c r="A10" s="248"/>
      <c r="B10" s="248"/>
      <c r="C10" s="248"/>
      <c r="D10" s="248"/>
      <c r="E10" s="248"/>
      <c r="F10" s="248"/>
      <c r="G10" s="248"/>
      <c r="H10" s="248"/>
      <c r="I10" s="248"/>
      <c r="J10" s="248"/>
      <c r="K10" s="248"/>
      <c r="L10" s="248"/>
      <c r="M10" s="248"/>
      <c r="N10" s="248"/>
      <c r="O10" s="248"/>
      <c r="P10" s="248"/>
      <c r="Q10" s="248"/>
      <c r="R10" s="248"/>
      <c r="S10" s="248"/>
      <c r="T10" s="248"/>
      <c r="U10" s="248"/>
      <c r="V10" s="248"/>
      <c r="W10" s="248"/>
      <c r="X10" s="248"/>
      <c r="Y10" s="248"/>
      <c r="Z10" s="248"/>
      <c r="AA10" s="248"/>
      <c r="AB10" s="248"/>
      <c r="AC10" s="248"/>
      <c r="AD10" s="248"/>
      <c r="AE10" s="248"/>
      <c r="AF10" s="248"/>
      <c r="AG10" s="248"/>
      <c r="AH10" s="248"/>
      <c r="AI10" s="248"/>
      <c r="AJ10" s="277" t="s">
        <v>259</v>
      </c>
      <c r="AK10" s="277"/>
      <c r="AL10" s="277"/>
      <c r="AM10" s="277"/>
      <c r="AN10" s="277"/>
      <c r="AO10" s="277"/>
      <c r="AP10" s="277"/>
      <c r="AQ10" s="277"/>
      <c r="AR10" s="277"/>
      <c r="AS10" s="227"/>
      <c r="AT10" s="227"/>
      <c r="AU10" s="227"/>
      <c r="AV10" s="227"/>
      <c r="AW10" s="227"/>
      <c r="AX10" s="278" t="s">
        <v>260</v>
      </c>
      <c r="AY10" s="278"/>
      <c r="AZ10" s="278"/>
      <c r="BA10" s="278"/>
      <c r="BB10" s="278"/>
      <c r="BC10" s="278"/>
      <c r="BD10" s="278"/>
    </row>
    <row r="11" spans="1:63" ht="11.85" customHeight="1">
      <c r="A11" s="248"/>
      <c r="B11" s="248"/>
      <c r="C11" s="248"/>
      <c r="D11" s="248"/>
      <c r="E11" s="248"/>
      <c r="F11" s="248"/>
      <c r="G11" s="248"/>
      <c r="H11" s="248"/>
      <c r="I11" s="248"/>
      <c r="J11" s="248"/>
      <c r="K11" s="248"/>
      <c r="L11" s="248"/>
      <c r="M11" s="248"/>
      <c r="N11" s="248"/>
      <c r="O11" s="248"/>
      <c r="P11" s="248"/>
      <c r="Q11" s="248"/>
      <c r="R11" s="248"/>
      <c r="S11" s="248"/>
      <c r="T11" s="248"/>
      <c r="U11" s="248"/>
      <c r="V11" s="248"/>
      <c r="W11" s="248"/>
      <c r="X11" s="248"/>
      <c r="Y11" s="248"/>
      <c r="Z11" s="248"/>
      <c r="AA11" s="248"/>
      <c r="AB11" s="248"/>
      <c r="AC11" s="276" t="s">
        <v>261</v>
      </c>
      <c r="AD11" s="276"/>
      <c r="AE11" s="276"/>
      <c r="AF11" s="276"/>
      <c r="AG11" s="227"/>
      <c r="AH11" s="227"/>
      <c r="AI11" s="227"/>
      <c r="AJ11" s="277"/>
      <c r="AK11" s="277"/>
      <c r="AL11" s="277"/>
      <c r="AM11" s="277"/>
      <c r="AN11" s="277"/>
      <c r="AO11" s="277"/>
      <c r="AP11" s="277"/>
      <c r="AQ11" s="277"/>
      <c r="AR11" s="277"/>
      <c r="AS11" s="227"/>
      <c r="AT11" s="227"/>
      <c r="AU11" s="227"/>
      <c r="AV11" s="227"/>
      <c r="AW11" s="227"/>
      <c r="AX11" s="278"/>
      <c r="AY11" s="278"/>
      <c r="AZ11" s="278"/>
      <c r="BA11" s="278"/>
      <c r="BB11" s="278"/>
      <c r="BC11" s="278"/>
      <c r="BD11" s="278"/>
    </row>
    <row r="12" spans="1:63" ht="5.85" customHeight="1">
      <c r="A12" s="251"/>
      <c r="B12" s="251"/>
      <c r="C12" s="251"/>
      <c r="D12" s="251"/>
      <c r="E12" s="251"/>
      <c r="F12" s="251"/>
      <c r="G12" s="251"/>
      <c r="H12" s="251"/>
      <c r="I12" s="251"/>
      <c r="J12" s="251"/>
      <c r="K12" s="251"/>
      <c r="L12" s="251"/>
      <c r="M12" s="251"/>
      <c r="N12" s="251"/>
      <c r="O12" s="251"/>
      <c r="P12" s="251"/>
      <c r="Q12" s="251"/>
      <c r="R12" s="251"/>
      <c r="S12" s="251"/>
      <c r="T12" s="251"/>
      <c r="U12" s="251"/>
      <c r="V12" s="251"/>
      <c r="W12" s="251"/>
      <c r="X12" s="251"/>
      <c r="Y12" s="251"/>
      <c r="Z12" s="251"/>
      <c r="AA12" s="251"/>
      <c r="AB12" s="251"/>
      <c r="AC12" s="251"/>
      <c r="AD12" s="251"/>
      <c r="AE12" s="251"/>
      <c r="AF12" s="251"/>
      <c r="AG12" s="251"/>
      <c r="AH12" s="251"/>
      <c r="AI12" s="251"/>
      <c r="AJ12" s="251"/>
      <c r="AK12" s="251"/>
      <c r="AL12" s="251"/>
      <c r="AM12" s="251"/>
      <c r="AN12" s="251"/>
      <c r="AO12" s="251"/>
      <c r="AP12" s="251"/>
      <c r="AQ12" s="251"/>
      <c r="AR12" s="251"/>
      <c r="AS12" s="251"/>
      <c r="AT12" s="251"/>
      <c r="AU12" s="251"/>
      <c r="AV12" s="251"/>
      <c r="AW12" s="251"/>
      <c r="AX12" s="251"/>
      <c r="AY12" s="251"/>
      <c r="AZ12" s="251"/>
      <c r="BA12" s="251"/>
      <c r="BB12" s="251"/>
      <c r="BC12" s="251"/>
      <c r="BD12" s="251"/>
    </row>
    <row r="13" spans="1:63" ht="11.1" customHeight="1">
      <c r="A13" s="248"/>
      <c r="B13" s="248"/>
      <c r="C13" s="248"/>
      <c r="D13" s="248"/>
      <c r="E13" s="279" t="s">
        <v>401</v>
      </c>
      <c r="F13" s="279"/>
      <c r="G13" s="250"/>
      <c r="H13" s="250"/>
      <c r="I13" s="250"/>
      <c r="J13" s="250"/>
      <c r="K13" s="250"/>
      <c r="L13" s="250"/>
      <c r="M13" s="250"/>
      <c r="N13" s="250"/>
      <c r="O13" s="250"/>
      <c r="P13" s="250"/>
      <c r="Q13" s="250"/>
      <c r="R13" s="250"/>
      <c r="S13" s="250"/>
      <c r="T13" s="250"/>
      <c r="U13" s="250"/>
      <c r="V13" s="250"/>
      <c r="W13" s="250"/>
      <c r="X13" s="250"/>
      <c r="Y13" s="250"/>
      <c r="Z13" s="250"/>
      <c r="AA13" s="250"/>
      <c r="AB13" s="250"/>
      <c r="AC13" s="250"/>
      <c r="AD13" s="250"/>
      <c r="AE13" s="250"/>
      <c r="AF13" s="250"/>
      <c r="AG13" s="250"/>
      <c r="AH13" s="250"/>
      <c r="AI13" s="250"/>
      <c r="AJ13" s="250"/>
      <c r="AK13" s="250"/>
      <c r="AL13" s="250"/>
      <c r="AM13" s="250"/>
      <c r="AN13" s="250"/>
      <c r="AO13" s="250"/>
      <c r="AP13" s="250"/>
      <c r="AQ13" s="250"/>
      <c r="AR13" s="250"/>
      <c r="AS13" s="250"/>
      <c r="AT13" s="250"/>
      <c r="AU13" s="250"/>
      <c r="AV13" s="250"/>
      <c r="AW13" s="250"/>
      <c r="AX13" s="250"/>
      <c r="AY13" s="250"/>
      <c r="AZ13" s="250"/>
      <c r="BA13" s="250"/>
      <c r="BB13" s="250"/>
      <c r="BC13" s="250"/>
      <c r="BD13" s="250"/>
    </row>
    <row r="14" spans="1:63" ht="11.85" customHeight="1">
      <c r="A14" s="248"/>
      <c r="B14" s="248"/>
      <c r="C14" s="248"/>
      <c r="D14" s="248"/>
      <c r="E14" s="280" t="s">
        <v>402</v>
      </c>
      <c r="F14" s="280"/>
      <c r="G14" s="280"/>
      <c r="H14" s="250"/>
      <c r="I14" s="250"/>
      <c r="J14" s="250"/>
      <c r="K14" s="250"/>
      <c r="L14" s="250"/>
      <c r="M14" s="250"/>
      <c r="N14" s="250"/>
      <c r="O14" s="250"/>
      <c r="P14" s="250"/>
      <c r="Q14" s="250"/>
      <c r="R14" s="250"/>
      <c r="S14" s="250"/>
      <c r="T14" s="250"/>
      <c r="U14" s="250"/>
      <c r="V14" s="250"/>
      <c r="W14" s="250"/>
      <c r="X14" s="250"/>
      <c r="Y14" s="250"/>
      <c r="Z14" s="250"/>
      <c r="AA14" s="250"/>
      <c r="AB14" s="250"/>
      <c r="AC14" s="250"/>
      <c r="AD14" s="250"/>
      <c r="AE14" s="250"/>
      <c r="AF14" s="250"/>
      <c r="AG14" s="250"/>
      <c r="AH14" s="250"/>
      <c r="AI14" s="250"/>
      <c r="AJ14" s="250"/>
      <c r="AK14" s="250"/>
      <c r="AL14" s="250"/>
      <c r="AM14" s="250"/>
      <c r="AN14" s="250"/>
      <c r="AO14" s="250"/>
      <c r="AP14" s="250"/>
      <c r="AQ14" s="250"/>
      <c r="AR14" s="250"/>
      <c r="AS14" s="250"/>
      <c r="AT14" s="250"/>
      <c r="AU14" s="250"/>
      <c r="AV14" s="250"/>
      <c r="AW14" s="250"/>
      <c r="AX14" s="250"/>
      <c r="AY14" s="250"/>
      <c r="AZ14" s="250"/>
      <c r="BA14" s="250"/>
      <c r="BB14" s="250"/>
      <c r="BC14" s="250"/>
      <c r="BD14" s="250"/>
    </row>
    <row r="15" spans="1:63" ht="11.85" customHeight="1">
      <c r="A15" s="248"/>
      <c r="B15" s="248"/>
      <c r="C15" s="248"/>
      <c r="D15" s="248"/>
      <c r="E15" s="248"/>
      <c r="F15" s="281" t="s">
        <v>403</v>
      </c>
      <c r="G15" s="281"/>
      <c r="H15" s="281"/>
      <c r="I15" s="281"/>
      <c r="J15" s="281"/>
      <c r="K15" s="281"/>
      <c r="L15" s="281"/>
      <c r="M15" s="281"/>
      <c r="N15" s="281"/>
      <c r="O15" s="281"/>
      <c r="P15" s="281"/>
      <c r="Q15" s="281"/>
      <c r="R15" s="281"/>
      <c r="S15" s="281"/>
      <c r="T15" s="281"/>
      <c r="U15" s="281"/>
      <c r="V15" s="281"/>
      <c r="W15" s="281"/>
      <c r="X15" s="281"/>
      <c r="Y15" s="281"/>
      <c r="Z15" s="281"/>
      <c r="AA15" s="281"/>
      <c r="AB15" s="281"/>
      <c r="AC15" s="281"/>
      <c r="AD15" s="281"/>
      <c r="AE15" s="281"/>
      <c r="AF15" s="281"/>
      <c r="AG15" s="227"/>
      <c r="AH15" s="227"/>
      <c r="AI15" s="227"/>
      <c r="AJ15" s="227"/>
      <c r="AK15" s="227"/>
      <c r="AL15" s="227"/>
      <c r="AM15" s="282" t="s">
        <v>404</v>
      </c>
      <c r="AN15" s="282"/>
      <c r="AO15" s="282"/>
      <c r="AP15" s="282"/>
      <c r="AQ15" s="282"/>
      <c r="AR15" s="282"/>
      <c r="AS15" s="282"/>
      <c r="AT15" s="282"/>
      <c r="AU15" s="282"/>
      <c r="AV15" s="227"/>
      <c r="AW15" s="227"/>
      <c r="AX15" s="227"/>
      <c r="AY15" s="282" t="s">
        <v>405</v>
      </c>
      <c r="AZ15" s="282"/>
      <c r="BA15" s="282"/>
      <c r="BB15" s="282"/>
      <c r="BC15" s="282"/>
      <c r="BD15" s="250"/>
      <c r="BI15" s="12"/>
      <c r="BJ15" s="12"/>
      <c r="BK15" s="12"/>
    </row>
    <row r="16" spans="1:63" ht="11.85" customHeight="1">
      <c r="A16" s="248"/>
      <c r="B16" s="248"/>
      <c r="C16" s="248"/>
      <c r="D16" s="248"/>
      <c r="E16" s="248"/>
      <c r="F16" s="281" t="s">
        <v>406</v>
      </c>
      <c r="G16" s="281"/>
      <c r="H16" s="281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1"/>
      <c r="AA16" s="281"/>
      <c r="AB16" s="281"/>
      <c r="AC16" s="281"/>
      <c r="AD16" s="281"/>
      <c r="AE16" s="281"/>
      <c r="AF16" s="281"/>
      <c r="AG16" s="227"/>
      <c r="AH16" s="227"/>
      <c r="AI16" s="227"/>
      <c r="AJ16" s="227"/>
      <c r="AK16" s="227"/>
      <c r="AL16" s="227"/>
      <c r="AM16" s="282" t="s">
        <v>407</v>
      </c>
      <c r="AN16" s="282"/>
      <c r="AO16" s="282"/>
      <c r="AP16" s="282"/>
      <c r="AQ16" s="282"/>
      <c r="AR16" s="282"/>
      <c r="AS16" s="282"/>
      <c r="AT16" s="282"/>
      <c r="AU16" s="282"/>
      <c r="AV16" s="227"/>
      <c r="AW16" s="227"/>
      <c r="AX16" s="227"/>
      <c r="AY16" s="282" t="s">
        <v>408</v>
      </c>
      <c r="AZ16" s="282"/>
      <c r="BA16" s="282"/>
      <c r="BB16" s="282"/>
      <c r="BC16" s="282"/>
      <c r="BD16" s="250"/>
    </row>
    <row r="17" spans="1:58" ht="11.1" customHeight="1">
      <c r="A17" s="248"/>
      <c r="B17" s="248"/>
      <c r="C17" s="248"/>
      <c r="D17" s="248"/>
      <c r="E17" s="248"/>
      <c r="F17" s="281" t="s">
        <v>409</v>
      </c>
      <c r="G17" s="281"/>
      <c r="H17" s="281"/>
      <c r="I17" s="281"/>
      <c r="J17" s="281"/>
      <c r="K17" s="281"/>
      <c r="L17" s="281"/>
      <c r="M17" s="281"/>
      <c r="N17" s="281"/>
      <c r="O17" s="281"/>
      <c r="P17" s="281"/>
      <c r="Q17" s="281"/>
      <c r="R17" s="281"/>
      <c r="S17" s="281"/>
      <c r="T17" s="281"/>
      <c r="U17" s="281"/>
      <c r="V17" s="281"/>
      <c r="W17" s="281"/>
      <c r="X17" s="281"/>
      <c r="Y17" s="281"/>
      <c r="Z17" s="281"/>
      <c r="AA17" s="281"/>
      <c r="AB17" s="281"/>
      <c r="AC17" s="281"/>
      <c r="AD17" s="281"/>
      <c r="AE17" s="281"/>
      <c r="AF17" s="281"/>
      <c r="AG17" s="227"/>
      <c r="AH17" s="227"/>
      <c r="AI17" s="227"/>
      <c r="AJ17" s="227"/>
      <c r="AK17" s="227"/>
      <c r="AL17" s="227"/>
      <c r="AM17" s="282" t="s">
        <v>410</v>
      </c>
      <c r="AN17" s="282"/>
      <c r="AO17" s="282"/>
      <c r="AP17" s="282"/>
      <c r="AQ17" s="282"/>
      <c r="AR17" s="282"/>
      <c r="AS17" s="282"/>
      <c r="AT17" s="282"/>
      <c r="AU17" s="282"/>
      <c r="AV17" s="227"/>
      <c r="AW17" s="227"/>
      <c r="AX17" s="227"/>
      <c r="AY17" s="282" t="s">
        <v>411</v>
      </c>
      <c r="AZ17" s="282"/>
      <c r="BA17" s="282"/>
      <c r="BB17" s="282"/>
      <c r="BC17" s="282"/>
      <c r="BD17" s="250"/>
    </row>
    <row r="18" spans="1:58" ht="11.85" customHeight="1">
      <c r="A18" s="248"/>
      <c r="B18" s="248"/>
      <c r="C18" s="248"/>
      <c r="D18" s="248"/>
      <c r="E18" s="248"/>
      <c r="F18" s="281" t="s">
        <v>412</v>
      </c>
      <c r="G18" s="281"/>
      <c r="H18" s="281"/>
      <c r="I18" s="281"/>
      <c r="J18" s="281"/>
      <c r="K18" s="281"/>
      <c r="L18" s="281"/>
      <c r="M18" s="281"/>
      <c r="N18" s="281"/>
      <c r="O18" s="281"/>
      <c r="P18" s="281"/>
      <c r="Q18" s="281"/>
      <c r="R18" s="281"/>
      <c r="S18" s="281"/>
      <c r="T18" s="281"/>
      <c r="U18" s="281"/>
      <c r="V18" s="281"/>
      <c r="W18" s="281"/>
      <c r="X18" s="281"/>
      <c r="Y18" s="281"/>
      <c r="Z18" s="281"/>
      <c r="AA18" s="281"/>
      <c r="AB18" s="281"/>
      <c r="AC18" s="281"/>
      <c r="AD18" s="281"/>
      <c r="AE18" s="281"/>
      <c r="AF18" s="281"/>
      <c r="AG18" s="227"/>
      <c r="AH18" s="227"/>
      <c r="AI18" s="227"/>
      <c r="AJ18" s="227"/>
      <c r="AK18" s="227"/>
      <c r="AL18" s="227"/>
      <c r="AM18" s="282" t="s">
        <v>413</v>
      </c>
      <c r="AN18" s="282"/>
      <c r="AO18" s="282"/>
      <c r="AP18" s="282"/>
      <c r="AQ18" s="282"/>
      <c r="AR18" s="282"/>
      <c r="AS18" s="282"/>
      <c r="AT18" s="282"/>
      <c r="AU18" s="282"/>
      <c r="AV18" s="227"/>
      <c r="AW18" s="227"/>
      <c r="AX18" s="227"/>
      <c r="AY18" s="282" t="s">
        <v>414</v>
      </c>
      <c r="AZ18" s="282"/>
      <c r="BA18" s="282"/>
      <c r="BB18" s="282"/>
      <c r="BC18" s="282"/>
      <c r="BD18" s="250"/>
    </row>
    <row r="19" spans="1:58" ht="11.85" customHeight="1">
      <c r="A19" s="248"/>
      <c r="B19" s="248"/>
      <c r="C19" s="248"/>
      <c r="D19" s="248"/>
      <c r="E19" s="248"/>
      <c r="F19" s="281" t="s">
        <v>415</v>
      </c>
      <c r="G19" s="281"/>
      <c r="H19" s="281"/>
      <c r="I19" s="281"/>
      <c r="J19" s="281"/>
      <c r="K19" s="281"/>
      <c r="L19" s="281"/>
      <c r="M19" s="281"/>
      <c r="N19" s="281"/>
      <c r="O19" s="281"/>
      <c r="P19" s="281"/>
      <c r="Q19" s="281"/>
      <c r="R19" s="281"/>
      <c r="S19" s="281"/>
      <c r="T19" s="281"/>
      <c r="U19" s="281"/>
      <c r="V19" s="281"/>
      <c r="W19" s="281"/>
      <c r="X19" s="281"/>
      <c r="Y19" s="281"/>
      <c r="Z19" s="281"/>
      <c r="AA19" s="281"/>
      <c r="AB19" s="281"/>
      <c r="AC19" s="281"/>
      <c r="AD19" s="281"/>
      <c r="AE19" s="281"/>
      <c r="AF19" s="281"/>
      <c r="AG19" s="227"/>
      <c r="AH19" s="227"/>
      <c r="AI19" s="227"/>
      <c r="AJ19" s="227"/>
      <c r="AK19" s="227"/>
      <c r="AL19" s="227"/>
      <c r="AM19" s="282" t="s">
        <v>289</v>
      </c>
      <c r="AN19" s="282"/>
      <c r="AO19" s="282"/>
      <c r="AP19" s="282"/>
      <c r="AQ19" s="282"/>
      <c r="AR19" s="282"/>
      <c r="AS19" s="282"/>
      <c r="AT19" s="282"/>
      <c r="AU19" s="282"/>
      <c r="AV19" s="227"/>
      <c r="AW19" s="227"/>
      <c r="AX19" s="227"/>
      <c r="AY19" s="282" t="s">
        <v>289</v>
      </c>
      <c r="AZ19" s="282"/>
      <c r="BA19" s="282"/>
      <c r="BB19" s="282"/>
      <c r="BC19" s="282"/>
      <c r="BD19" s="250"/>
    </row>
    <row r="20" spans="1:58" ht="11.85" customHeight="1">
      <c r="A20" s="248"/>
      <c r="B20" s="248"/>
      <c r="C20" s="248"/>
      <c r="D20" s="248"/>
      <c r="E20" s="248"/>
      <c r="F20" s="281" t="s">
        <v>416</v>
      </c>
      <c r="G20" s="281"/>
      <c r="H20" s="281"/>
      <c r="I20" s="281"/>
      <c r="J20" s="281"/>
      <c r="K20" s="281"/>
      <c r="L20" s="281"/>
      <c r="M20" s="281"/>
      <c r="N20" s="281"/>
      <c r="O20" s="281"/>
      <c r="P20" s="281"/>
      <c r="Q20" s="281"/>
      <c r="R20" s="281"/>
      <c r="S20" s="281"/>
      <c r="T20" s="281"/>
      <c r="U20" s="281"/>
      <c r="V20" s="281"/>
      <c r="W20" s="281"/>
      <c r="X20" s="281"/>
      <c r="Y20" s="281"/>
      <c r="Z20" s="281"/>
      <c r="AA20" s="281"/>
      <c r="AB20" s="281"/>
      <c r="AC20" s="281"/>
      <c r="AD20" s="281"/>
      <c r="AE20" s="281"/>
      <c r="AF20" s="281"/>
      <c r="AG20" s="227"/>
      <c r="AH20" s="227"/>
      <c r="AI20" s="227"/>
      <c r="AJ20" s="227"/>
      <c r="AK20" s="227"/>
      <c r="AL20" s="227"/>
      <c r="AM20" s="282" t="s">
        <v>289</v>
      </c>
      <c r="AN20" s="282"/>
      <c r="AO20" s="282"/>
      <c r="AP20" s="282"/>
      <c r="AQ20" s="282"/>
      <c r="AR20" s="282"/>
      <c r="AS20" s="282"/>
      <c r="AT20" s="282"/>
      <c r="AU20" s="282"/>
      <c r="AV20" s="227"/>
      <c r="AW20" s="227"/>
      <c r="AX20" s="227"/>
      <c r="AY20" s="282" t="s">
        <v>289</v>
      </c>
      <c r="AZ20" s="282"/>
      <c r="BA20" s="282"/>
      <c r="BB20" s="282"/>
      <c r="BC20" s="282"/>
      <c r="BD20" s="250"/>
    </row>
    <row r="21" spans="1:58" ht="11.1" customHeight="1">
      <c r="A21" s="248"/>
      <c r="B21" s="248"/>
      <c r="C21" s="248"/>
      <c r="D21" s="248"/>
      <c r="E21" s="248"/>
      <c r="F21" s="281" t="s">
        <v>417</v>
      </c>
      <c r="G21" s="281"/>
      <c r="H21" s="281"/>
      <c r="I21" s="281"/>
      <c r="J21" s="281"/>
      <c r="K21" s="281"/>
      <c r="L21" s="281"/>
      <c r="M21" s="281"/>
      <c r="N21" s="281"/>
      <c r="O21" s="281"/>
      <c r="P21" s="281"/>
      <c r="Q21" s="281"/>
      <c r="R21" s="281"/>
      <c r="S21" s="281"/>
      <c r="T21" s="281"/>
      <c r="U21" s="281"/>
      <c r="V21" s="281"/>
      <c r="W21" s="281"/>
      <c r="X21" s="281"/>
      <c r="Y21" s="281"/>
      <c r="Z21" s="281"/>
      <c r="AA21" s="281"/>
      <c r="AB21" s="281"/>
      <c r="AC21" s="281"/>
      <c r="AD21" s="281"/>
      <c r="AE21" s="281"/>
      <c r="AF21" s="281"/>
      <c r="AG21" s="227"/>
      <c r="AH21" s="227"/>
      <c r="AI21" s="227"/>
      <c r="AJ21" s="227"/>
      <c r="AK21" s="227"/>
      <c r="AL21" s="227"/>
      <c r="AM21" s="283" t="s">
        <v>418</v>
      </c>
      <c r="AN21" s="283"/>
      <c r="AO21" s="283"/>
      <c r="AP21" s="283"/>
      <c r="AQ21" s="283"/>
      <c r="AR21" s="283"/>
      <c r="AS21" s="283"/>
      <c r="AT21" s="283"/>
      <c r="AU21" s="283"/>
      <c r="AV21" s="227"/>
      <c r="AW21" s="227"/>
      <c r="AX21" s="227"/>
      <c r="AY21" s="283" t="s">
        <v>419</v>
      </c>
      <c r="AZ21" s="283"/>
      <c r="BA21" s="283"/>
      <c r="BB21" s="283"/>
      <c r="BC21" s="283"/>
      <c r="BD21" s="250"/>
    </row>
    <row r="22" spans="1:58" ht="11.85" customHeight="1">
      <c r="A22" s="248"/>
      <c r="B22" s="248"/>
      <c r="C22" s="248"/>
      <c r="D22" s="248"/>
      <c r="E22" s="248"/>
      <c r="F22" s="284" t="s">
        <v>420</v>
      </c>
      <c r="G22" s="284"/>
      <c r="H22" s="284"/>
      <c r="I22" s="284"/>
      <c r="J22" s="284"/>
      <c r="K22" s="284"/>
      <c r="L22" s="284"/>
      <c r="M22" s="284"/>
      <c r="N22" s="284"/>
      <c r="O22" s="284"/>
      <c r="P22" s="284"/>
      <c r="Q22" s="284"/>
      <c r="R22" s="284"/>
      <c r="S22" s="284"/>
      <c r="T22" s="284"/>
      <c r="U22" s="284"/>
      <c r="V22" s="284"/>
      <c r="W22" s="284"/>
      <c r="X22" s="284"/>
      <c r="Y22" s="284"/>
      <c r="Z22" s="284"/>
      <c r="AA22" s="284"/>
      <c r="AB22" s="284"/>
      <c r="AC22" s="284"/>
      <c r="AD22" s="284"/>
      <c r="AE22" s="284"/>
      <c r="AF22" s="284"/>
      <c r="AG22" s="227"/>
      <c r="AH22" s="227"/>
      <c r="AI22" s="227"/>
      <c r="AJ22" s="227"/>
      <c r="AK22" s="227"/>
      <c r="AL22" s="227"/>
      <c r="AM22" s="285" t="s">
        <v>421</v>
      </c>
      <c r="AN22" s="285"/>
      <c r="AO22" s="285"/>
      <c r="AP22" s="285"/>
      <c r="AQ22" s="285"/>
      <c r="AR22" s="285"/>
      <c r="AS22" s="285"/>
      <c r="AT22" s="285"/>
      <c r="AU22" s="285"/>
      <c r="AV22" s="227"/>
      <c r="AW22" s="227"/>
      <c r="AX22" s="227"/>
      <c r="AY22" s="285" t="s">
        <v>422</v>
      </c>
      <c r="AZ22" s="285"/>
      <c r="BA22" s="285"/>
      <c r="BB22" s="285"/>
      <c r="BC22" s="285"/>
      <c r="BD22" s="250"/>
    </row>
    <row r="23" spans="1:58" ht="11.85" customHeight="1">
      <c r="A23" s="248"/>
      <c r="B23" s="248"/>
      <c r="C23" s="248"/>
      <c r="D23" s="248"/>
      <c r="E23" s="280" t="s">
        <v>423</v>
      </c>
      <c r="F23" s="280"/>
      <c r="G23" s="280"/>
      <c r="H23" s="280"/>
      <c r="I23" s="250"/>
      <c r="J23" s="250"/>
      <c r="K23" s="250"/>
      <c r="L23" s="250"/>
      <c r="M23" s="250"/>
      <c r="N23" s="250"/>
      <c r="O23" s="250"/>
      <c r="P23" s="250"/>
      <c r="Q23" s="250"/>
      <c r="R23" s="250"/>
      <c r="S23" s="250"/>
      <c r="T23" s="250"/>
      <c r="U23" s="250"/>
      <c r="V23" s="250"/>
      <c r="W23" s="250"/>
      <c r="X23" s="250"/>
      <c r="Y23" s="250"/>
      <c r="Z23" s="250"/>
      <c r="AA23" s="250"/>
      <c r="AB23" s="250"/>
      <c r="AC23" s="250"/>
      <c r="AD23" s="250"/>
      <c r="AE23" s="250"/>
      <c r="AF23" s="250"/>
      <c r="AG23" s="250"/>
      <c r="AH23" s="250"/>
      <c r="AI23" s="250"/>
      <c r="AJ23" s="250"/>
      <c r="AK23" s="250"/>
      <c r="AL23" s="250"/>
      <c r="AM23" s="250"/>
      <c r="AN23" s="250"/>
      <c r="AO23" s="250"/>
      <c r="AP23" s="250"/>
      <c r="AQ23" s="250"/>
      <c r="AR23" s="250"/>
      <c r="AS23" s="250"/>
      <c r="AT23" s="250"/>
      <c r="AU23" s="250"/>
      <c r="AV23" s="250"/>
      <c r="AW23" s="250"/>
      <c r="AX23" s="250"/>
      <c r="AY23" s="250"/>
      <c r="AZ23" s="250"/>
      <c r="BA23" s="250"/>
      <c r="BB23" s="250"/>
      <c r="BC23" s="250"/>
      <c r="BD23" s="250"/>
    </row>
    <row r="24" spans="1:58" ht="11.85" customHeight="1">
      <c r="A24" s="248"/>
      <c r="B24" s="248"/>
      <c r="C24" s="248"/>
      <c r="D24" s="248"/>
      <c r="E24" s="248"/>
      <c r="F24" s="281" t="s">
        <v>424</v>
      </c>
      <c r="G24" s="281"/>
      <c r="H24" s="281"/>
      <c r="I24" s="281"/>
      <c r="J24" s="281"/>
      <c r="K24" s="281"/>
      <c r="L24" s="281"/>
      <c r="M24" s="281"/>
      <c r="N24" s="281"/>
      <c r="O24" s="281"/>
      <c r="P24" s="281"/>
      <c r="Q24" s="281"/>
      <c r="R24" s="281"/>
      <c r="S24" s="281"/>
      <c r="T24" s="281"/>
      <c r="U24" s="281"/>
      <c r="V24" s="281"/>
      <c r="W24" s="281"/>
      <c r="X24" s="281"/>
      <c r="Y24" s="281"/>
      <c r="Z24" s="281"/>
      <c r="AA24" s="281"/>
      <c r="AB24" s="281"/>
      <c r="AC24" s="281"/>
      <c r="AD24" s="281"/>
      <c r="AE24" s="281"/>
      <c r="AF24" s="281"/>
      <c r="AG24" s="227"/>
      <c r="AH24" s="227"/>
      <c r="AI24" s="227"/>
      <c r="AJ24" s="227"/>
      <c r="AK24" s="227"/>
      <c r="AL24" s="227"/>
      <c r="AM24" s="282" t="s">
        <v>425</v>
      </c>
      <c r="AN24" s="282"/>
      <c r="AO24" s="282"/>
      <c r="AP24" s="282"/>
      <c r="AQ24" s="282"/>
      <c r="AR24" s="282"/>
      <c r="AS24" s="282"/>
      <c r="AT24" s="282"/>
      <c r="AU24" s="282"/>
      <c r="AV24" s="227"/>
      <c r="AW24" s="227"/>
      <c r="AX24" s="227"/>
      <c r="AY24" s="282" t="s">
        <v>426</v>
      </c>
      <c r="AZ24" s="282"/>
      <c r="BA24" s="282"/>
      <c r="BB24" s="282"/>
      <c r="BC24" s="282"/>
      <c r="BD24" s="250"/>
    </row>
    <row r="25" spans="1:58" ht="11.1" customHeight="1">
      <c r="A25" s="248"/>
      <c r="B25" s="248"/>
      <c r="C25" s="248"/>
      <c r="D25" s="248"/>
      <c r="E25" s="248"/>
      <c r="F25" s="281" t="s">
        <v>370</v>
      </c>
      <c r="G25" s="281"/>
      <c r="H25" s="281"/>
      <c r="I25" s="281"/>
      <c r="J25" s="281"/>
      <c r="K25" s="281"/>
      <c r="L25" s="281"/>
      <c r="M25" s="281"/>
      <c r="N25" s="281"/>
      <c r="O25" s="281"/>
      <c r="P25" s="281"/>
      <c r="Q25" s="281"/>
      <c r="R25" s="281"/>
      <c r="S25" s="281"/>
      <c r="T25" s="281"/>
      <c r="U25" s="281"/>
      <c r="V25" s="281"/>
      <c r="W25" s="281"/>
      <c r="X25" s="281"/>
      <c r="Y25" s="281"/>
      <c r="Z25" s="281"/>
      <c r="AA25" s="281"/>
      <c r="AB25" s="281"/>
      <c r="AC25" s="281"/>
      <c r="AD25" s="281"/>
      <c r="AE25" s="281"/>
      <c r="AF25" s="281"/>
      <c r="AG25" s="227"/>
      <c r="AH25" s="227"/>
      <c r="AI25" s="227"/>
      <c r="AJ25" s="227"/>
      <c r="AK25" s="227"/>
      <c r="AL25" s="227"/>
      <c r="AM25" s="282" t="s">
        <v>427</v>
      </c>
      <c r="AN25" s="282"/>
      <c r="AO25" s="282"/>
      <c r="AP25" s="282"/>
      <c r="AQ25" s="282"/>
      <c r="AR25" s="282"/>
      <c r="AS25" s="282"/>
      <c r="AT25" s="282"/>
      <c r="AU25" s="282"/>
      <c r="AV25" s="227"/>
      <c r="AW25" s="227"/>
      <c r="AX25" s="227"/>
      <c r="AY25" s="282" t="s">
        <v>428</v>
      </c>
      <c r="AZ25" s="282"/>
      <c r="BA25" s="282"/>
      <c r="BB25" s="282"/>
      <c r="BC25" s="282"/>
      <c r="BD25" s="250"/>
    </row>
    <row r="26" spans="1:58" ht="11.85" customHeight="1">
      <c r="A26" s="248"/>
      <c r="B26" s="248"/>
      <c r="C26" s="248"/>
      <c r="D26" s="248"/>
      <c r="E26" s="248"/>
      <c r="F26" s="281" t="s">
        <v>429</v>
      </c>
      <c r="G26" s="281"/>
      <c r="H26" s="281"/>
      <c r="I26" s="281"/>
      <c r="J26" s="281"/>
      <c r="K26" s="281"/>
      <c r="L26" s="281"/>
      <c r="M26" s="281"/>
      <c r="N26" s="281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1"/>
      <c r="AA26" s="281"/>
      <c r="AB26" s="281"/>
      <c r="AC26" s="281"/>
      <c r="AD26" s="281"/>
      <c r="AE26" s="281"/>
      <c r="AF26" s="281"/>
      <c r="AG26" s="227"/>
      <c r="AH26" s="227"/>
      <c r="AI26" s="227"/>
      <c r="AJ26" s="227"/>
      <c r="AK26" s="227"/>
      <c r="AL26" s="227"/>
      <c r="AM26" s="282" t="s">
        <v>430</v>
      </c>
      <c r="AN26" s="282"/>
      <c r="AO26" s="282"/>
      <c r="AP26" s="282"/>
      <c r="AQ26" s="282"/>
      <c r="AR26" s="282"/>
      <c r="AS26" s="282"/>
      <c r="AT26" s="282"/>
      <c r="AU26" s="282"/>
      <c r="AV26" s="227"/>
      <c r="AW26" s="227"/>
      <c r="AX26" s="227"/>
      <c r="AY26" s="282" t="s">
        <v>431</v>
      </c>
      <c r="AZ26" s="282"/>
      <c r="BA26" s="282"/>
      <c r="BB26" s="282"/>
      <c r="BC26" s="282"/>
      <c r="BD26" s="250"/>
    </row>
    <row r="27" spans="1:58" ht="11.85" customHeight="1">
      <c r="A27" s="248"/>
      <c r="B27" s="248"/>
      <c r="C27" s="248"/>
      <c r="D27" s="248"/>
      <c r="E27" s="248"/>
      <c r="F27" s="281" t="s">
        <v>432</v>
      </c>
      <c r="G27" s="281"/>
      <c r="H27" s="281"/>
      <c r="I27" s="281"/>
      <c r="J27" s="281"/>
      <c r="K27" s="281"/>
      <c r="L27" s="281"/>
      <c r="M27" s="281"/>
      <c r="N27" s="281"/>
      <c r="O27" s="281"/>
      <c r="P27" s="281"/>
      <c r="Q27" s="281"/>
      <c r="R27" s="281"/>
      <c r="S27" s="281"/>
      <c r="T27" s="281"/>
      <c r="U27" s="281"/>
      <c r="V27" s="281"/>
      <c r="W27" s="281"/>
      <c r="X27" s="281"/>
      <c r="Y27" s="281"/>
      <c r="Z27" s="281"/>
      <c r="AA27" s="281"/>
      <c r="AB27" s="281"/>
      <c r="AC27" s="281"/>
      <c r="AD27" s="281"/>
      <c r="AE27" s="281"/>
      <c r="AF27" s="281"/>
      <c r="AG27" s="227"/>
      <c r="AH27" s="227"/>
      <c r="AI27" s="227"/>
      <c r="AJ27" s="227"/>
      <c r="AK27" s="227"/>
      <c r="AL27" s="227"/>
      <c r="AM27" s="282" t="s">
        <v>433</v>
      </c>
      <c r="AN27" s="282"/>
      <c r="AO27" s="282"/>
      <c r="AP27" s="282"/>
      <c r="AQ27" s="282"/>
      <c r="AR27" s="282"/>
      <c r="AS27" s="282"/>
      <c r="AT27" s="282"/>
      <c r="AU27" s="282"/>
      <c r="AV27" s="227"/>
      <c r="AW27" s="227"/>
      <c r="AX27" s="227"/>
      <c r="AY27" s="282" t="s">
        <v>434</v>
      </c>
      <c r="AZ27" s="282"/>
      <c r="BA27" s="282"/>
      <c r="BB27" s="282"/>
      <c r="BC27" s="282"/>
      <c r="BD27" s="250"/>
      <c r="BF27" s="2"/>
    </row>
    <row r="28" spans="1:58" ht="11.85" customHeight="1">
      <c r="A28" s="248"/>
      <c r="B28" s="248"/>
      <c r="C28" s="248"/>
      <c r="D28" s="248"/>
      <c r="E28" s="248"/>
      <c r="F28" s="281" t="s">
        <v>435</v>
      </c>
      <c r="G28" s="281"/>
      <c r="H28" s="281"/>
      <c r="I28" s="281"/>
      <c r="J28" s="281"/>
      <c r="K28" s="281"/>
      <c r="L28" s="281"/>
      <c r="M28" s="281"/>
      <c r="N28" s="281"/>
      <c r="O28" s="281"/>
      <c r="P28" s="281"/>
      <c r="Q28" s="281"/>
      <c r="R28" s="281"/>
      <c r="S28" s="281"/>
      <c r="T28" s="281"/>
      <c r="U28" s="281"/>
      <c r="V28" s="281"/>
      <c r="W28" s="281"/>
      <c r="X28" s="281"/>
      <c r="Y28" s="281"/>
      <c r="Z28" s="281"/>
      <c r="AA28" s="281"/>
      <c r="AB28" s="281"/>
      <c r="AC28" s="281"/>
      <c r="AD28" s="281"/>
      <c r="AE28" s="281"/>
      <c r="AF28" s="281"/>
      <c r="AG28" s="227"/>
      <c r="AH28" s="227"/>
      <c r="AI28" s="227"/>
      <c r="AJ28" s="227"/>
      <c r="AK28" s="227"/>
      <c r="AL28" s="227"/>
      <c r="AM28" s="283" t="s">
        <v>289</v>
      </c>
      <c r="AN28" s="283"/>
      <c r="AO28" s="283"/>
      <c r="AP28" s="283"/>
      <c r="AQ28" s="283"/>
      <c r="AR28" s="283"/>
      <c r="AS28" s="283"/>
      <c r="AT28" s="283"/>
      <c r="AU28" s="283"/>
      <c r="AV28" s="227"/>
      <c r="AW28" s="227"/>
      <c r="AX28" s="227"/>
      <c r="AY28" s="283" t="s">
        <v>289</v>
      </c>
      <c r="AZ28" s="283"/>
      <c r="BA28" s="283"/>
      <c r="BB28" s="283"/>
      <c r="BC28" s="283"/>
      <c r="BD28" s="250"/>
    </row>
    <row r="29" spans="1:58" ht="11.1" customHeight="1">
      <c r="A29" s="248"/>
      <c r="B29" s="248"/>
      <c r="C29" s="248"/>
      <c r="D29" s="248"/>
      <c r="E29" s="248"/>
      <c r="F29" s="284" t="s">
        <v>436</v>
      </c>
      <c r="G29" s="284"/>
      <c r="H29" s="284"/>
      <c r="I29" s="284"/>
      <c r="J29" s="284"/>
      <c r="K29" s="284"/>
      <c r="L29" s="284"/>
      <c r="M29" s="284"/>
      <c r="N29" s="284"/>
      <c r="O29" s="284"/>
      <c r="P29" s="284"/>
      <c r="Q29" s="284"/>
      <c r="R29" s="284"/>
      <c r="S29" s="284"/>
      <c r="T29" s="284"/>
      <c r="U29" s="284"/>
      <c r="V29" s="284"/>
      <c r="W29" s="284"/>
      <c r="X29" s="284"/>
      <c r="Y29" s="284"/>
      <c r="Z29" s="284"/>
      <c r="AA29" s="284"/>
      <c r="AB29" s="284"/>
      <c r="AC29" s="284"/>
      <c r="AD29" s="284"/>
      <c r="AE29" s="284"/>
      <c r="AF29" s="284"/>
      <c r="AG29" s="227"/>
      <c r="AH29" s="227"/>
      <c r="AI29" s="227"/>
      <c r="AJ29" s="227"/>
      <c r="AK29" s="227"/>
      <c r="AL29" s="227"/>
      <c r="AM29" s="285" t="s">
        <v>437</v>
      </c>
      <c r="AN29" s="285"/>
      <c r="AO29" s="285"/>
      <c r="AP29" s="285"/>
      <c r="AQ29" s="285"/>
      <c r="AR29" s="285"/>
      <c r="AS29" s="285"/>
      <c r="AT29" s="285"/>
      <c r="AU29" s="285"/>
      <c r="AV29" s="227"/>
      <c r="AW29" s="227"/>
      <c r="AX29" s="227"/>
      <c r="AY29" s="285" t="s">
        <v>438</v>
      </c>
      <c r="AZ29" s="285"/>
      <c r="BA29" s="285"/>
      <c r="BB29" s="285"/>
      <c r="BC29" s="285"/>
      <c r="BD29" s="250"/>
    </row>
    <row r="30" spans="1:58" ht="11.85" customHeight="1">
      <c r="A30" s="248"/>
      <c r="B30" s="248"/>
      <c r="C30" s="248"/>
      <c r="D30" s="248"/>
      <c r="E30" s="279" t="s">
        <v>439</v>
      </c>
      <c r="F30" s="279"/>
      <c r="G30" s="279"/>
      <c r="H30" s="279"/>
      <c r="I30" s="279"/>
      <c r="J30" s="279"/>
      <c r="K30" s="279"/>
      <c r="L30" s="279"/>
      <c r="M30" s="279"/>
      <c r="N30" s="279"/>
      <c r="O30" s="227"/>
      <c r="P30" s="227"/>
      <c r="Q30" s="227"/>
      <c r="R30" s="227"/>
      <c r="S30" s="227"/>
      <c r="T30" s="227"/>
      <c r="U30" s="227"/>
      <c r="V30" s="227"/>
      <c r="W30" s="227"/>
      <c r="X30" s="227"/>
      <c r="Y30" s="227"/>
      <c r="Z30" s="227"/>
      <c r="AA30" s="227"/>
      <c r="AB30" s="227"/>
      <c r="AC30" s="227"/>
      <c r="AD30" s="227"/>
      <c r="AE30" s="227"/>
      <c r="AF30" s="227"/>
      <c r="AG30" s="227"/>
      <c r="AH30" s="227"/>
      <c r="AI30" s="227"/>
      <c r="AJ30" s="227"/>
      <c r="AK30" s="227"/>
      <c r="AL30" s="286" t="s">
        <v>440</v>
      </c>
      <c r="AM30" s="286"/>
      <c r="AN30" s="286"/>
      <c r="AO30" s="286"/>
      <c r="AP30" s="286"/>
      <c r="AQ30" s="286"/>
      <c r="AR30" s="286"/>
      <c r="AS30" s="286"/>
      <c r="AT30" s="286"/>
      <c r="AU30" s="227"/>
      <c r="AV30" s="227"/>
      <c r="AW30" s="227"/>
      <c r="AX30" s="227"/>
      <c r="AY30" s="286" t="s">
        <v>441</v>
      </c>
      <c r="AZ30" s="286"/>
      <c r="BA30" s="286"/>
      <c r="BB30" s="286"/>
      <c r="BC30" s="286"/>
      <c r="BD30" s="250"/>
    </row>
    <row r="31" spans="1:58" ht="11.85" customHeight="1">
      <c r="A31" s="251"/>
      <c r="B31" s="251"/>
      <c r="C31" s="251"/>
      <c r="D31" s="251"/>
      <c r="E31" s="251"/>
      <c r="F31" s="251"/>
      <c r="G31" s="251"/>
      <c r="H31" s="251"/>
      <c r="I31" s="251"/>
      <c r="J31" s="251"/>
      <c r="K31" s="251"/>
      <c r="L31" s="251"/>
      <c r="M31" s="251"/>
      <c r="N31" s="251"/>
      <c r="O31" s="251"/>
      <c r="P31" s="251"/>
      <c r="Q31" s="251"/>
      <c r="R31" s="251"/>
      <c r="S31" s="251"/>
      <c r="T31" s="251"/>
      <c r="U31" s="251"/>
      <c r="V31" s="251"/>
      <c r="W31" s="251"/>
      <c r="X31" s="251"/>
      <c r="Y31" s="251"/>
      <c r="Z31" s="251"/>
      <c r="AA31" s="251"/>
      <c r="AB31" s="251"/>
      <c r="AC31" s="251"/>
      <c r="AD31" s="251"/>
      <c r="AE31" s="251"/>
      <c r="AF31" s="251"/>
      <c r="AG31" s="251"/>
      <c r="AH31" s="251"/>
      <c r="AI31" s="251"/>
      <c r="AJ31" s="251"/>
      <c r="AK31" s="251"/>
      <c r="AL31" s="251"/>
      <c r="AM31" s="251"/>
      <c r="AN31" s="251"/>
      <c r="AO31" s="251"/>
      <c r="AP31" s="251"/>
      <c r="AQ31" s="251"/>
      <c r="AR31" s="251"/>
      <c r="AS31" s="251"/>
      <c r="AT31" s="251"/>
      <c r="AU31" s="251"/>
      <c r="AV31" s="251"/>
      <c r="AW31" s="251"/>
      <c r="AX31" s="251"/>
      <c r="AY31" s="251"/>
      <c r="AZ31" s="251"/>
      <c r="BA31" s="251"/>
      <c r="BB31" s="251"/>
      <c r="BC31" s="251"/>
      <c r="BD31" s="251"/>
    </row>
    <row r="32" spans="1:58" ht="11.85" customHeight="1">
      <c r="A32" s="248"/>
      <c r="B32" s="248"/>
      <c r="C32" s="248"/>
      <c r="D32" s="248"/>
      <c r="E32" s="279" t="s">
        <v>442</v>
      </c>
      <c r="F32" s="279"/>
      <c r="G32" s="279"/>
      <c r="H32" s="279"/>
      <c r="I32" s="279"/>
      <c r="J32" s="279"/>
      <c r="K32" s="279"/>
      <c r="L32" s="279"/>
      <c r="M32" s="279"/>
      <c r="N32" s="279"/>
      <c r="O32" s="279"/>
      <c r="P32" s="250"/>
      <c r="Q32" s="250"/>
      <c r="R32" s="250"/>
      <c r="S32" s="250"/>
      <c r="T32" s="250"/>
      <c r="U32" s="250"/>
      <c r="V32" s="250"/>
      <c r="W32" s="250"/>
      <c r="X32" s="250"/>
      <c r="Y32" s="250"/>
      <c r="Z32" s="250"/>
      <c r="AA32" s="250"/>
      <c r="AB32" s="250"/>
      <c r="AC32" s="250"/>
      <c r="AD32" s="250"/>
      <c r="AE32" s="250"/>
      <c r="AF32" s="250"/>
      <c r="AG32" s="250"/>
      <c r="AH32" s="250"/>
      <c r="AI32" s="250"/>
      <c r="AJ32" s="250"/>
      <c r="AK32" s="250"/>
      <c r="AL32" s="250"/>
      <c r="AM32" s="250"/>
      <c r="AN32" s="250"/>
      <c r="AO32" s="250"/>
      <c r="AP32" s="250"/>
      <c r="AQ32" s="250"/>
      <c r="AR32" s="250"/>
      <c r="AS32" s="250"/>
      <c r="AT32" s="250"/>
      <c r="AU32" s="250"/>
      <c r="AV32" s="250"/>
      <c r="AW32" s="250"/>
      <c r="AX32" s="250"/>
      <c r="AY32" s="250"/>
      <c r="AZ32" s="250"/>
      <c r="BA32" s="250"/>
      <c r="BB32" s="250"/>
      <c r="BC32" s="250"/>
      <c r="BD32" s="250"/>
    </row>
    <row r="33" spans="1:56" ht="11.1" customHeight="1">
      <c r="A33" s="248"/>
      <c r="B33" s="248"/>
      <c r="C33" s="248"/>
      <c r="D33" s="248"/>
      <c r="E33" s="280" t="s">
        <v>443</v>
      </c>
      <c r="F33" s="280"/>
      <c r="G33" s="280"/>
      <c r="H33" s="280"/>
      <c r="I33" s="280"/>
      <c r="J33" s="250"/>
      <c r="K33" s="250"/>
      <c r="L33" s="250"/>
      <c r="M33" s="250"/>
      <c r="N33" s="250"/>
      <c r="O33" s="250"/>
      <c r="P33" s="250"/>
      <c r="Q33" s="250"/>
      <c r="R33" s="250"/>
      <c r="S33" s="250"/>
      <c r="T33" s="250"/>
      <c r="U33" s="250"/>
      <c r="V33" s="250"/>
      <c r="W33" s="250"/>
      <c r="X33" s="250"/>
      <c r="Y33" s="250"/>
      <c r="Z33" s="250"/>
      <c r="AA33" s="250"/>
      <c r="AB33" s="250"/>
      <c r="AC33" s="250"/>
      <c r="AD33" s="250"/>
      <c r="AE33" s="250"/>
      <c r="AF33" s="250"/>
      <c r="AG33" s="250"/>
      <c r="AH33" s="250"/>
      <c r="AI33" s="250"/>
      <c r="AJ33" s="250"/>
      <c r="AK33" s="250"/>
      <c r="AL33" s="250"/>
      <c r="AM33" s="250"/>
      <c r="AN33" s="250"/>
      <c r="AO33" s="250"/>
      <c r="AP33" s="250"/>
      <c r="AQ33" s="250"/>
      <c r="AR33" s="250"/>
      <c r="AS33" s="250"/>
      <c r="AT33" s="250"/>
      <c r="AU33" s="250"/>
      <c r="AV33" s="250"/>
      <c r="AW33" s="250"/>
      <c r="AX33" s="250"/>
      <c r="AY33" s="250"/>
      <c r="AZ33" s="250"/>
      <c r="BA33" s="250"/>
      <c r="BB33" s="250"/>
      <c r="BC33" s="250"/>
      <c r="BD33" s="250"/>
    </row>
    <row r="34" spans="1:56" ht="11.85" customHeight="1">
      <c r="A34" s="248"/>
      <c r="B34" s="248"/>
      <c r="C34" s="248"/>
      <c r="D34" s="248"/>
      <c r="E34" s="248"/>
      <c r="F34" s="281" t="s">
        <v>444</v>
      </c>
      <c r="G34" s="281"/>
      <c r="H34" s="281"/>
      <c r="I34" s="281"/>
      <c r="J34" s="281"/>
      <c r="K34" s="281"/>
      <c r="L34" s="281"/>
      <c r="M34" s="281"/>
      <c r="N34" s="281"/>
      <c r="O34" s="281"/>
      <c r="P34" s="281"/>
      <c r="Q34" s="281"/>
      <c r="R34" s="281"/>
      <c r="S34" s="281"/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27"/>
      <c r="AH34" s="227"/>
      <c r="AI34" s="227"/>
      <c r="AJ34" s="227"/>
      <c r="AK34" s="227"/>
      <c r="AL34" s="227"/>
      <c r="AM34" s="287" t="s">
        <v>445</v>
      </c>
      <c r="AN34" s="287"/>
      <c r="AO34" s="287"/>
      <c r="AP34" s="287"/>
      <c r="AQ34" s="287"/>
      <c r="AR34" s="287"/>
      <c r="AS34" s="287"/>
      <c r="AT34" s="287"/>
      <c r="AU34" s="287"/>
      <c r="AV34" s="227"/>
      <c r="AW34" s="227"/>
      <c r="AX34" s="227"/>
      <c r="AY34" s="287" t="s">
        <v>446</v>
      </c>
      <c r="AZ34" s="287"/>
      <c r="BA34" s="287"/>
      <c r="BB34" s="287"/>
      <c r="BC34" s="287"/>
      <c r="BD34" s="250"/>
    </row>
    <row r="35" spans="1:56" ht="11.85" customHeight="1">
      <c r="A35" s="248"/>
      <c r="B35" s="248"/>
      <c r="C35" s="248"/>
      <c r="D35" s="248"/>
      <c r="E35" s="248"/>
      <c r="F35" s="281" t="s">
        <v>447</v>
      </c>
      <c r="G35" s="281"/>
      <c r="H35" s="281"/>
      <c r="I35" s="281"/>
      <c r="J35" s="281"/>
      <c r="K35" s="281"/>
      <c r="L35" s="281"/>
      <c r="M35" s="281"/>
      <c r="N35" s="281"/>
      <c r="O35" s="281"/>
      <c r="P35" s="281"/>
      <c r="Q35" s="281"/>
      <c r="R35" s="281"/>
      <c r="S35" s="281"/>
      <c r="T35" s="281"/>
      <c r="U35" s="281"/>
      <c r="V35" s="281"/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27"/>
      <c r="AH35" s="227"/>
      <c r="AI35" s="227"/>
      <c r="AJ35" s="227"/>
      <c r="AK35" s="227"/>
      <c r="AL35" s="227"/>
      <c r="AM35" s="287">
        <v>0</v>
      </c>
      <c r="AN35" s="287"/>
      <c r="AO35" s="287"/>
      <c r="AP35" s="287"/>
      <c r="AQ35" s="287"/>
      <c r="AR35" s="287"/>
      <c r="AS35" s="287"/>
      <c r="AT35" s="287"/>
      <c r="AU35" s="287"/>
      <c r="AV35" s="227"/>
      <c r="AW35" s="227"/>
      <c r="AX35" s="227"/>
      <c r="AY35" s="287">
        <v>0</v>
      </c>
      <c r="AZ35" s="287"/>
      <c r="BA35" s="287"/>
      <c r="BB35" s="287"/>
      <c r="BC35" s="287"/>
      <c r="BD35" s="250"/>
    </row>
    <row r="36" spans="1:56" ht="11.85" customHeight="1">
      <c r="A36" s="248"/>
      <c r="B36" s="248"/>
      <c r="C36" s="248"/>
      <c r="D36" s="248"/>
      <c r="E36" s="248"/>
      <c r="F36" s="281" t="s">
        <v>448</v>
      </c>
      <c r="G36" s="281"/>
      <c r="H36" s="281"/>
      <c r="I36" s="281"/>
      <c r="J36" s="281"/>
      <c r="K36" s="281"/>
      <c r="L36" s="281"/>
      <c r="M36" s="281"/>
      <c r="N36" s="281"/>
      <c r="O36" s="281"/>
      <c r="P36" s="281"/>
      <c r="Q36" s="281"/>
      <c r="R36" s="281"/>
      <c r="S36" s="281"/>
      <c r="T36" s="281"/>
      <c r="U36" s="281"/>
      <c r="V36" s="281"/>
      <c r="W36" s="281"/>
      <c r="X36" s="281"/>
      <c r="Y36" s="281"/>
      <c r="Z36" s="281"/>
      <c r="AA36" s="281"/>
      <c r="AB36" s="281"/>
      <c r="AC36" s="281"/>
      <c r="AD36" s="281"/>
      <c r="AE36" s="281"/>
      <c r="AF36" s="281"/>
      <c r="AG36" s="227"/>
      <c r="AH36" s="227"/>
      <c r="AI36" s="227"/>
      <c r="AJ36" s="227"/>
      <c r="AK36" s="227"/>
      <c r="AL36" s="227"/>
      <c r="AM36" s="287" t="s">
        <v>449</v>
      </c>
      <c r="AN36" s="287"/>
      <c r="AO36" s="287"/>
      <c r="AP36" s="287"/>
      <c r="AQ36" s="287"/>
      <c r="AR36" s="287"/>
      <c r="AS36" s="287"/>
      <c r="AT36" s="287"/>
      <c r="AU36" s="287"/>
      <c r="AV36" s="227"/>
      <c r="AW36" s="227"/>
      <c r="AX36" s="227"/>
      <c r="AY36" s="287" t="s">
        <v>450</v>
      </c>
      <c r="AZ36" s="287"/>
      <c r="BA36" s="287"/>
      <c r="BB36" s="287"/>
      <c r="BC36" s="287"/>
      <c r="BD36" s="250"/>
    </row>
    <row r="37" spans="1:56" ht="11.1" customHeight="1">
      <c r="A37" s="248"/>
      <c r="B37" s="248"/>
      <c r="C37" s="248"/>
      <c r="D37" s="248"/>
      <c r="E37" s="248"/>
      <c r="F37" s="281" t="s">
        <v>451</v>
      </c>
      <c r="G37" s="281"/>
      <c r="H37" s="281"/>
      <c r="I37" s="281"/>
      <c r="J37" s="281"/>
      <c r="K37" s="281"/>
      <c r="L37" s="281"/>
      <c r="M37" s="281"/>
      <c r="N37" s="281"/>
      <c r="O37" s="281"/>
      <c r="P37" s="281"/>
      <c r="Q37" s="281"/>
      <c r="R37" s="281"/>
      <c r="S37" s="281"/>
      <c r="T37" s="281"/>
      <c r="U37" s="281"/>
      <c r="V37" s="281"/>
      <c r="W37" s="281"/>
      <c r="X37" s="281"/>
      <c r="Y37" s="281"/>
      <c r="Z37" s="281"/>
      <c r="AA37" s="281"/>
      <c r="AB37" s="281"/>
      <c r="AC37" s="281"/>
      <c r="AD37" s="281"/>
      <c r="AE37" s="281"/>
      <c r="AF37" s="281"/>
      <c r="AG37" s="227"/>
      <c r="AH37" s="227"/>
      <c r="AI37" s="227"/>
      <c r="AJ37" s="227"/>
      <c r="AK37" s="227"/>
      <c r="AL37" s="227"/>
      <c r="AM37" s="287">
        <v>692.87</v>
      </c>
      <c r="AN37" s="287"/>
      <c r="AO37" s="287"/>
      <c r="AP37" s="287"/>
      <c r="AQ37" s="287"/>
      <c r="AR37" s="287"/>
      <c r="AS37" s="287"/>
      <c r="AT37" s="287"/>
      <c r="AU37" s="287"/>
      <c r="AV37" s="227"/>
      <c r="AW37" s="227"/>
      <c r="AX37" s="227"/>
      <c r="AY37" s="287" t="s">
        <v>452</v>
      </c>
      <c r="AZ37" s="287"/>
      <c r="BA37" s="287"/>
      <c r="BB37" s="287"/>
      <c r="BC37" s="287"/>
      <c r="BD37" s="250"/>
    </row>
    <row r="38" spans="1:56" ht="11.85" customHeight="1">
      <c r="A38" s="248"/>
      <c r="B38" s="248"/>
      <c r="C38" s="248"/>
      <c r="D38" s="248"/>
      <c r="E38" s="248"/>
      <c r="F38" s="281" t="s">
        <v>453</v>
      </c>
      <c r="G38" s="281"/>
      <c r="H38" s="281"/>
      <c r="I38" s="281"/>
      <c r="J38" s="281"/>
      <c r="K38" s="281"/>
      <c r="L38" s="281"/>
      <c r="M38" s="281"/>
      <c r="N38" s="281"/>
      <c r="O38" s="281"/>
      <c r="P38" s="281"/>
      <c r="Q38" s="281"/>
      <c r="R38" s="281"/>
      <c r="S38" s="281"/>
      <c r="T38" s="281"/>
      <c r="U38" s="281"/>
      <c r="V38" s="281"/>
      <c r="W38" s="281"/>
      <c r="X38" s="281"/>
      <c r="Y38" s="281"/>
      <c r="Z38" s="281"/>
      <c r="AA38" s="281"/>
      <c r="AB38" s="281"/>
      <c r="AC38" s="281"/>
      <c r="AD38" s="281"/>
      <c r="AE38" s="281"/>
      <c r="AF38" s="281"/>
      <c r="AG38" s="227"/>
      <c r="AH38" s="227"/>
      <c r="AI38" s="227"/>
      <c r="AJ38" s="227"/>
      <c r="AK38" s="227"/>
      <c r="AL38" s="227"/>
      <c r="AM38" s="287" t="s">
        <v>454</v>
      </c>
      <c r="AN38" s="287"/>
      <c r="AO38" s="287"/>
      <c r="AP38" s="287"/>
      <c r="AQ38" s="287"/>
      <c r="AR38" s="287"/>
      <c r="AS38" s="287"/>
      <c r="AT38" s="287"/>
      <c r="AU38" s="287"/>
      <c r="AV38" s="227"/>
      <c r="AW38" s="227"/>
      <c r="AX38" s="227"/>
      <c r="AY38" s="287">
        <v>0</v>
      </c>
      <c r="AZ38" s="287"/>
      <c r="BA38" s="287"/>
      <c r="BB38" s="287"/>
      <c r="BC38" s="287"/>
      <c r="BD38" s="250"/>
    </row>
    <row r="39" spans="1:56" ht="11.85" customHeight="1">
      <c r="A39" s="248"/>
      <c r="B39" s="248"/>
      <c r="C39" s="248"/>
      <c r="D39" s="248"/>
      <c r="E39" s="248"/>
      <c r="F39" s="281" t="s">
        <v>455</v>
      </c>
      <c r="G39" s="281"/>
      <c r="H39" s="281"/>
      <c r="I39" s="281"/>
      <c r="J39" s="281"/>
      <c r="K39" s="281"/>
      <c r="L39" s="281"/>
      <c r="M39" s="281"/>
      <c r="N39" s="281"/>
      <c r="O39" s="281"/>
      <c r="P39" s="281"/>
      <c r="Q39" s="281"/>
      <c r="R39" s="281"/>
      <c r="S39" s="281"/>
      <c r="T39" s="281"/>
      <c r="U39" s="281"/>
      <c r="V39" s="281"/>
      <c r="W39" s="281"/>
      <c r="X39" s="281"/>
      <c r="Y39" s="281"/>
      <c r="Z39" s="281"/>
      <c r="AA39" s="281"/>
      <c r="AB39" s="281"/>
      <c r="AC39" s="281"/>
      <c r="AD39" s="281"/>
      <c r="AE39" s="281"/>
      <c r="AF39" s="281"/>
      <c r="AG39" s="227"/>
      <c r="AH39" s="227"/>
      <c r="AI39" s="227"/>
      <c r="AJ39" s="227"/>
      <c r="AK39" s="227"/>
      <c r="AL39" s="227"/>
      <c r="AM39" s="287">
        <v>0</v>
      </c>
      <c r="AN39" s="287"/>
      <c r="AO39" s="287"/>
      <c r="AP39" s="287"/>
      <c r="AQ39" s="287"/>
      <c r="AR39" s="287"/>
      <c r="AS39" s="287"/>
      <c r="AT39" s="287"/>
      <c r="AU39" s="287"/>
      <c r="AV39" s="227"/>
      <c r="AW39" s="227"/>
      <c r="AX39" s="227"/>
      <c r="AY39" s="287">
        <v>0</v>
      </c>
      <c r="AZ39" s="287"/>
      <c r="BA39" s="287"/>
      <c r="BB39" s="287"/>
      <c r="BC39" s="287"/>
      <c r="BD39" s="250"/>
    </row>
    <row r="40" spans="1:56" ht="11.85" customHeight="1">
      <c r="A40" s="248"/>
      <c r="B40" s="248"/>
      <c r="C40" s="248"/>
      <c r="D40" s="248"/>
      <c r="E40" s="248"/>
      <c r="F40" s="281" t="s">
        <v>456</v>
      </c>
      <c r="G40" s="281"/>
      <c r="H40" s="281"/>
      <c r="I40" s="281"/>
      <c r="J40" s="281"/>
      <c r="K40" s="281"/>
      <c r="L40" s="281"/>
      <c r="M40" s="281"/>
      <c r="N40" s="281"/>
      <c r="O40" s="281"/>
      <c r="P40" s="281"/>
      <c r="Q40" s="281"/>
      <c r="R40" s="281"/>
      <c r="S40" s="281"/>
      <c r="T40" s="281"/>
      <c r="U40" s="281"/>
      <c r="V40" s="281"/>
      <c r="W40" s="281"/>
      <c r="X40" s="281"/>
      <c r="Y40" s="281"/>
      <c r="Z40" s="281"/>
      <c r="AA40" s="281"/>
      <c r="AB40" s="281"/>
      <c r="AC40" s="281"/>
      <c r="AD40" s="281"/>
      <c r="AE40" s="281"/>
      <c r="AF40" s="281"/>
      <c r="AG40" s="227"/>
      <c r="AH40" s="227"/>
      <c r="AI40" s="227"/>
      <c r="AJ40" s="227"/>
      <c r="AK40" s="227"/>
      <c r="AL40" s="227"/>
      <c r="AM40" s="288" t="s">
        <v>457</v>
      </c>
      <c r="AN40" s="288"/>
      <c r="AO40" s="288"/>
      <c r="AP40" s="288"/>
      <c r="AQ40" s="288"/>
      <c r="AR40" s="288"/>
      <c r="AS40" s="288"/>
      <c r="AT40" s="288"/>
      <c r="AU40" s="288"/>
      <c r="AV40" s="227"/>
      <c r="AW40" s="227"/>
      <c r="AX40" s="227"/>
      <c r="AY40" s="288" t="s">
        <v>458</v>
      </c>
      <c r="AZ40" s="288"/>
      <c r="BA40" s="288"/>
      <c r="BB40" s="288"/>
      <c r="BC40" s="288"/>
      <c r="BD40" s="250"/>
    </row>
    <row r="41" spans="1:56" ht="11.1" customHeight="1">
      <c r="A41" s="248"/>
      <c r="B41" s="248"/>
      <c r="C41" s="248"/>
      <c r="D41" s="248"/>
      <c r="E41" s="248"/>
      <c r="F41" s="284" t="s">
        <v>459</v>
      </c>
      <c r="G41" s="284"/>
      <c r="H41" s="284"/>
      <c r="I41" s="284"/>
      <c r="J41" s="284"/>
      <c r="K41" s="284"/>
      <c r="L41" s="284"/>
      <c r="M41" s="284"/>
      <c r="N41" s="284"/>
      <c r="O41" s="284"/>
      <c r="P41" s="284"/>
      <c r="Q41" s="284"/>
      <c r="R41" s="284"/>
      <c r="S41" s="284"/>
      <c r="T41" s="284"/>
      <c r="U41" s="284"/>
      <c r="V41" s="284"/>
      <c r="W41" s="284"/>
      <c r="X41" s="284"/>
      <c r="Y41" s="284"/>
      <c r="Z41" s="284"/>
      <c r="AA41" s="284"/>
      <c r="AB41" s="284"/>
      <c r="AC41" s="284"/>
      <c r="AD41" s="284"/>
      <c r="AE41" s="284"/>
      <c r="AF41" s="284"/>
      <c r="AG41" s="227"/>
      <c r="AH41" s="227"/>
      <c r="AI41" s="227"/>
      <c r="AJ41" s="227"/>
      <c r="AK41" s="227"/>
      <c r="AL41" s="227"/>
      <c r="AM41" s="289" t="s">
        <v>460</v>
      </c>
      <c r="AN41" s="289"/>
      <c r="AO41" s="289"/>
      <c r="AP41" s="289"/>
      <c r="AQ41" s="289"/>
      <c r="AR41" s="289"/>
      <c r="AS41" s="289"/>
      <c r="AT41" s="289"/>
      <c r="AU41" s="289"/>
      <c r="AV41" s="227"/>
      <c r="AW41" s="227"/>
      <c r="AX41" s="227"/>
      <c r="AY41" s="289" t="s">
        <v>461</v>
      </c>
      <c r="AZ41" s="289"/>
      <c r="BA41" s="289"/>
      <c r="BB41" s="289"/>
      <c r="BC41" s="289"/>
      <c r="BD41" s="250"/>
    </row>
    <row r="42" spans="1:56" ht="11.85" customHeight="1">
      <c r="A42" s="248"/>
      <c r="B42" s="248"/>
      <c r="C42" s="248"/>
      <c r="D42" s="248"/>
      <c r="E42" s="280" t="s">
        <v>462</v>
      </c>
      <c r="F42" s="280"/>
      <c r="G42" s="280"/>
      <c r="H42" s="280"/>
      <c r="I42" s="280"/>
      <c r="J42" s="250"/>
      <c r="K42" s="250"/>
      <c r="L42" s="250"/>
      <c r="M42" s="250"/>
      <c r="N42" s="250"/>
      <c r="O42" s="250"/>
      <c r="P42" s="250"/>
      <c r="Q42" s="250"/>
      <c r="R42" s="250"/>
      <c r="S42" s="250"/>
      <c r="T42" s="250"/>
      <c r="U42" s="250"/>
      <c r="V42" s="250"/>
      <c r="W42" s="250"/>
      <c r="X42" s="250"/>
      <c r="Y42" s="250"/>
      <c r="Z42" s="250"/>
      <c r="AA42" s="250"/>
      <c r="AB42" s="250"/>
      <c r="AC42" s="250"/>
      <c r="AD42" s="250"/>
      <c r="AE42" s="250"/>
      <c r="AF42" s="250"/>
      <c r="AG42" s="250"/>
      <c r="AH42" s="250"/>
      <c r="AI42" s="250"/>
      <c r="AJ42" s="250"/>
      <c r="AK42" s="250"/>
      <c r="AL42" s="250"/>
      <c r="AM42" s="250"/>
      <c r="AN42" s="250"/>
      <c r="AO42" s="250"/>
      <c r="AP42" s="250"/>
      <c r="AQ42" s="250"/>
      <c r="AR42" s="250"/>
      <c r="AS42" s="250"/>
      <c r="AT42" s="250"/>
      <c r="AU42" s="250"/>
      <c r="AV42" s="250"/>
      <c r="AW42" s="250"/>
      <c r="AX42" s="250"/>
      <c r="AY42" s="250"/>
      <c r="AZ42" s="250"/>
      <c r="BA42" s="250"/>
      <c r="BB42" s="250"/>
      <c r="BC42" s="250"/>
      <c r="BD42" s="250"/>
    </row>
    <row r="43" spans="1:56" ht="11.85" customHeight="1">
      <c r="A43" s="248"/>
      <c r="B43" s="248"/>
      <c r="C43" s="248"/>
      <c r="D43" s="248"/>
      <c r="E43" s="248"/>
      <c r="F43" s="281" t="s">
        <v>463</v>
      </c>
      <c r="G43" s="281"/>
      <c r="H43" s="281"/>
      <c r="I43" s="281"/>
      <c r="J43" s="281"/>
      <c r="K43" s="281"/>
      <c r="L43" s="281"/>
      <c r="M43" s="281"/>
      <c r="N43" s="281"/>
      <c r="O43" s="281"/>
      <c r="P43" s="281"/>
      <c r="Q43" s="281"/>
      <c r="R43" s="281"/>
      <c r="S43" s="281"/>
      <c r="T43" s="281"/>
      <c r="U43" s="281"/>
      <c r="V43" s="281"/>
      <c r="W43" s="281"/>
      <c r="X43" s="281"/>
      <c r="Y43" s="281"/>
      <c r="Z43" s="281"/>
      <c r="AA43" s="281"/>
      <c r="AB43" s="281"/>
      <c r="AC43" s="281"/>
      <c r="AD43" s="281"/>
      <c r="AE43" s="281"/>
      <c r="AF43" s="281"/>
      <c r="AG43" s="227"/>
      <c r="AH43" s="227"/>
      <c r="AI43" s="227"/>
      <c r="AJ43" s="227"/>
      <c r="AK43" s="227"/>
      <c r="AL43" s="227"/>
      <c r="AM43" s="287" t="s">
        <v>464</v>
      </c>
      <c r="AN43" s="287"/>
      <c r="AO43" s="287"/>
      <c r="AP43" s="287"/>
      <c r="AQ43" s="287"/>
      <c r="AR43" s="287"/>
      <c r="AS43" s="287"/>
      <c r="AT43" s="287"/>
      <c r="AU43" s="287"/>
      <c r="AV43" s="227"/>
      <c r="AW43" s="227"/>
      <c r="AX43" s="227"/>
      <c r="AY43" s="287" t="s">
        <v>465</v>
      </c>
      <c r="AZ43" s="287"/>
      <c r="BA43" s="287"/>
      <c r="BB43" s="287"/>
      <c r="BC43" s="287"/>
      <c r="BD43" s="250"/>
    </row>
    <row r="44" spans="1:56" ht="11.85" customHeight="1">
      <c r="A44" s="248"/>
      <c r="B44" s="248"/>
      <c r="C44" s="248"/>
      <c r="D44" s="248"/>
      <c r="E44" s="248"/>
      <c r="F44" s="281" t="s">
        <v>466</v>
      </c>
      <c r="G44" s="281"/>
      <c r="H44" s="281"/>
      <c r="I44" s="281"/>
      <c r="J44" s="281"/>
      <c r="K44" s="281"/>
      <c r="L44" s="281"/>
      <c r="M44" s="281"/>
      <c r="N44" s="281"/>
      <c r="O44" s="281"/>
      <c r="P44" s="281"/>
      <c r="Q44" s="281"/>
      <c r="R44" s="281"/>
      <c r="S44" s="281"/>
      <c r="T44" s="281"/>
      <c r="U44" s="281"/>
      <c r="V44" s="281"/>
      <c r="W44" s="281"/>
      <c r="X44" s="281"/>
      <c r="Y44" s="281"/>
      <c r="Z44" s="281"/>
      <c r="AA44" s="281"/>
      <c r="AB44" s="281"/>
      <c r="AC44" s="281"/>
      <c r="AD44" s="281"/>
      <c r="AE44" s="281"/>
      <c r="AF44" s="281"/>
      <c r="AG44" s="227"/>
      <c r="AH44" s="227"/>
      <c r="AI44" s="227"/>
      <c r="AJ44" s="227"/>
      <c r="AK44" s="227"/>
      <c r="AL44" s="227"/>
      <c r="AM44" s="287" t="s">
        <v>66</v>
      </c>
      <c r="AN44" s="287"/>
      <c r="AO44" s="287"/>
      <c r="AP44" s="287"/>
      <c r="AQ44" s="287"/>
      <c r="AR44" s="287"/>
      <c r="AS44" s="287"/>
      <c r="AT44" s="287"/>
      <c r="AU44" s="287"/>
      <c r="AV44" s="227"/>
      <c r="AW44" s="227"/>
      <c r="AX44" s="227"/>
      <c r="AY44" s="287">
        <v>0</v>
      </c>
      <c r="AZ44" s="287"/>
      <c r="BA44" s="287"/>
      <c r="BB44" s="287"/>
      <c r="BC44" s="287"/>
      <c r="BD44" s="250"/>
    </row>
    <row r="45" spans="1:56" ht="11.1" customHeight="1">
      <c r="A45" s="248"/>
      <c r="B45" s="248"/>
      <c r="C45" s="248"/>
      <c r="D45" s="248"/>
      <c r="E45" s="248"/>
      <c r="F45" s="281" t="s">
        <v>467</v>
      </c>
      <c r="G45" s="281"/>
      <c r="H45" s="281"/>
      <c r="I45" s="281"/>
      <c r="J45" s="281"/>
      <c r="K45" s="281"/>
      <c r="L45" s="281"/>
      <c r="M45" s="281"/>
      <c r="N45" s="281"/>
      <c r="O45" s="281"/>
      <c r="P45" s="281"/>
      <c r="Q45" s="281"/>
      <c r="R45" s="281"/>
      <c r="S45" s="281"/>
      <c r="T45" s="281"/>
      <c r="U45" s="281"/>
      <c r="V45" s="281"/>
      <c r="W45" s="281"/>
      <c r="X45" s="281"/>
      <c r="Y45" s="281"/>
      <c r="Z45" s="281"/>
      <c r="AA45" s="281"/>
      <c r="AB45" s="281"/>
      <c r="AC45" s="281"/>
      <c r="AD45" s="281"/>
      <c r="AE45" s="281"/>
      <c r="AF45" s="281"/>
      <c r="AG45" s="227"/>
      <c r="AH45" s="227"/>
      <c r="AI45" s="227"/>
      <c r="AJ45" s="227"/>
      <c r="AK45" s="227"/>
      <c r="AL45" s="227"/>
      <c r="AM45" s="287" t="s">
        <v>468</v>
      </c>
      <c r="AN45" s="287"/>
      <c r="AO45" s="287"/>
      <c r="AP45" s="287"/>
      <c r="AQ45" s="287"/>
      <c r="AR45" s="287"/>
      <c r="AS45" s="287"/>
      <c r="AT45" s="287"/>
      <c r="AU45" s="287"/>
      <c r="AV45" s="227"/>
      <c r="AW45" s="227"/>
      <c r="AX45" s="227"/>
      <c r="AY45" s="287" t="s">
        <v>469</v>
      </c>
      <c r="AZ45" s="287"/>
      <c r="BA45" s="287"/>
      <c r="BB45" s="287"/>
      <c r="BC45" s="287"/>
      <c r="BD45" s="250"/>
    </row>
    <row r="46" spans="1:56" ht="11.85" customHeight="1">
      <c r="A46" s="248"/>
      <c r="B46" s="248"/>
      <c r="C46" s="248"/>
      <c r="D46" s="248"/>
      <c r="E46" s="248"/>
      <c r="F46" s="281" t="s">
        <v>470</v>
      </c>
      <c r="G46" s="281"/>
      <c r="H46" s="281"/>
      <c r="I46" s="281"/>
      <c r="J46" s="281"/>
      <c r="K46" s="281"/>
      <c r="L46" s="281"/>
      <c r="M46" s="281"/>
      <c r="N46" s="281"/>
      <c r="O46" s="281"/>
      <c r="P46" s="281"/>
      <c r="Q46" s="281"/>
      <c r="R46" s="281"/>
      <c r="S46" s="281"/>
      <c r="T46" s="281"/>
      <c r="U46" s="281"/>
      <c r="V46" s="281"/>
      <c r="W46" s="281"/>
      <c r="X46" s="281"/>
      <c r="Y46" s="281"/>
      <c r="Z46" s="281"/>
      <c r="AA46" s="281"/>
      <c r="AB46" s="281"/>
      <c r="AC46" s="281"/>
      <c r="AD46" s="281"/>
      <c r="AE46" s="281"/>
      <c r="AF46" s="281"/>
      <c r="AG46" s="227"/>
      <c r="AH46" s="227"/>
      <c r="AI46" s="227"/>
      <c r="AJ46" s="227"/>
      <c r="AK46" s="227"/>
      <c r="AL46" s="227"/>
      <c r="AM46" s="287">
        <v>0</v>
      </c>
      <c r="AN46" s="287"/>
      <c r="AO46" s="287"/>
      <c r="AP46" s="287"/>
      <c r="AQ46" s="287"/>
      <c r="AR46" s="287"/>
      <c r="AS46" s="287"/>
      <c r="AT46" s="287"/>
      <c r="AU46" s="287"/>
      <c r="AV46" s="227"/>
      <c r="AW46" s="227"/>
      <c r="AX46" s="227"/>
      <c r="AY46" s="287">
        <v>0</v>
      </c>
      <c r="AZ46" s="287"/>
      <c r="BA46" s="287"/>
      <c r="BB46" s="287"/>
      <c r="BC46" s="287"/>
      <c r="BD46" s="250"/>
    </row>
    <row r="47" spans="1:56" ht="11.85" customHeight="1">
      <c r="A47" s="248"/>
      <c r="B47" s="248"/>
      <c r="C47" s="248"/>
      <c r="D47" s="248"/>
      <c r="E47" s="248"/>
      <c r="F47" s="281" t="s">
        <v>471</v>
      </c>
      <c r="G47" s="281"/>
      <c r="H47" s="281"/>
      <c r="I47" s="281"/>
      <c r="J47" s="281"/>
      <c r="K47" s="281"/>
      <c r="L47" s="281"/>
      <c r="M47" s="281"/>
      <c r="N47" s="281"/>
      <c r="O47" s="281"/>
      <c r="P47" s="281"/>
      <c r="Q47" s="281"/>
      <c r="R47" s="281"/>
      <c r="S47" s="281"/>
      <c r="T47" s="281"/>
      <c r="U47" s="281"/>
      <c r="V47" s="281"/>
      <c r="W47" s="281"/>
      <c r="X47" s="281"/>
      <c r="Y47" s="281"/>
      <c r="Z47" s="281"/>
      <c r="AA47" s="281"/>
      <c r="AB47" s="281"/>
      <c r="AC47" s="281"/>
      <c r="AD47" s="281"/>
      <c r="AE47" s="281"/>
      <c r="AF47" s="281"/>
      <c r="AG47" s="227"/>
      <c r="AH47" s="227"/>
      <c r="AI47" s="227"/>
      <c r="AJ47" s="227"/>
      <c r="AK47" s="227"/>
      <c r="AL47" s="227"/>
      <c r="AM47" s="287">
        <v>0</v>
      </c>
      <c r="AN47" s="287"/>
      <c r="AO47" s="287"/>
      <c r="AP47" s="287"/>
      <c r="AQ47" s="287"/>
      <c r="AR47" s="287"/>
      <c r="AS47" s="287"/>
      <c r="AT47" s="287"/>
      <c r="AU47" s="287"/>
      <c r="AV47" s="227"/>
      <c r="AW47" s="227"/>
      <c r="AX47" s="227"/>
      <c r="AY47" s="287">
        <v>0</v>
      </c>
      <c r="AZ47" s="287"/>
      <c r="BA47" s="287"/>
      <c r="BB47" s="287"/>
      <c r="BC47" s="287"/>
      <c r="BD47" s="250"/>
    </row>
    <row r="48" spans="1:56" ht="11.85" customHeight="1">
      <c r="A48" s="248"/>
      <c r="B48" s="248"/>
      <c r="C48" s="248"/>
      <c r="D48" s="248"/>
      <c r="E48" s="248"/>
      <c r="F48" s="281" t="s">
        <v>472</v>
      </c>
      <c r="G48" s="281"/>
      <c r="H48" s="281"/>
      <c r="I48" s="281"/>
      <c r="J48" s="281"/>
      <c r="K48" s="281"/>
      <c r="L48" s="281"/>
      <c r="M48" s="281"/>
      <c r="N48" s="281"/>
      <c r="O48" s="281"/>
      <c r="P48" s="281"/>
      <c r="Q48" s="281"/>
      <c r="R48" s="281"/>
      <c r="S48" s="281"/>
      <c r="T48" s="281"/>
      <c r="U48" s="281"/>
      <c r="V48" s="281"/>
      <c r="W48" s="281"/>
      <c r="X48" s="281"/>
      <c r="Y48" s="281"/>
      <c r="Z48" s="281"/>
      <c r="AA48" s="281"/>
      <c r="AB48" s="281"/>
      <c r="AC48" s="281"/>
      <c r="AD48" s="281"/>
      <c r="AE48" s="281"/>
      <c r="AF48" s="281"/>
      <c r="AG48" s="227"/>
      <c r="AH48" s="227"/>
      <c r="AI48" s="227"/>
      <c r="AJ48" s="227"/>
      <c r="AK48" s="227"/>
      <c r="AL48" s="227"/>
      <c r="AM48" s="287" t="s">
        <v>473</v>
      </c>
      <c r="AN48" s="287"/>
      <c r="AO48" s="287"/>
      <c r="AP48" s="287"/>
      <c r="AQ48" s="287"/>
      <c r="AR48" s="287"/>
      <c r="AS48" s="287"/>
      <c r="AT48" s="287"/>
      <c r="AU48" s="287"/>
      <c r="AV48" s="227"/>
      <c r="AW48" s="227"/>
      <c r="AX48" s="227"/>
      <c r="AY48" s="287" t="s">
        <v>474</v>
      </c>
      <c r="AZ48" s="287"/>
      <c r="BA48" s="287"/>
      <c r="BB48" s="287"/>
      <c r="BC48" s="287"/>
      <c r="BD48" s="250"/>
    </row>
    <row r="49" spans="1:59" ht="11.1" customHeight="1">
      <c r="A49" s="248"/>
      <c r="B49" s="248"/>
      <c r="C49" s="248"/>
      <c r="D49" s="248"/>
      <c r="E49" s="248"/>
      <c r="F49" s="281" t="s">
        <v>475</v>
      </c>
      <c r="G49" s="281"/>
      <c r="H49" s="281"/>
      <c r="I49" s="281"/>
      <c r="J49" s="281"/>
      <c r="K49" s="281"/>
      <c r="L49" s="281"/>
      <c r="M49" s="281"/>
      <c r="N49" s="281"/>
      <c r="O49" s="281"/>
      <c r="P49" s="281"/>
      <c r="Q49" s="281"/>
      <c r="R49" s="281"/>
      <c r="S49" s="281"/>
      <c r="T49" s="281"/>
      <c r="U49" s="281"/>
      <c r="V49" s="281"/>
      <c r="W49" s="281"/>
      <c r="X49" s="281"/>
      <c r="Y49" s="281"/>
      <c r="Z49" s="281"/>
      <c r="AA49" s="281"/>
      <c r="AB49" s="281"/>
      <c r="AC49" s="281"/>
      <c r="AD49" s="281"/>
      <c r="AE49" s="281"/>
      <c r="AF49" s="281"/>
      <c r="AG49" s="227"/>
      <c r="AH49" s="227"/>
      <c r="AI49" s="227"/>
      <c r="AJ49" s="227"/>
      <c r="AK49" s="227"/>
      <c r="AL49" s="227"/>
      <c r="AM49" s="287">
        <v>0</v>
      </c>
      <c r="AN49" s="287"/>
      <c r="AO49" s="287"/>
      <c r="AP49" s="287"/>
      <c r="AQ49" s="287"/>
      <c r="AR49" s="287"/>
      <c r="AS49" s="287"/>
      <c r="AT49" s="287"/>
      <c r="AU49" s="287"/>
      <c r="AV49" s="227"/>
      <c r="AW49" s="227"/>
      <c r="AX49" s="227"/>
      <c r="AY49" s="287">
        <v>0</v>
      </c>
      <c r="AZ49" s="287"/>
      <c r="BA49" s="287"/>
      <c r="BB49" s="287"/>
      <c r="BC49" s="287"/>
      <c r="BD49" s="250"/>
      <c r="BG49" s="2"/>
    </row>
    <row r="50" spans="1:59" ht="11.85" customHeight="1">
      <c r="A50" s="248"/>
      <c r="B50" s="248"/>
      <c r="C50" s="248"/>
      <c r="D50" s="248"/>
      <c r="E50" s="248"/>
      <c r="F50" s="281" t="s">
        <v>476</v>
      </c>
      <c r="G50" s="281"/>
      <c r="H50" s="281"/>
      <c r="I50" s="281"/>
      <c r="J50" s="281"/>
      <c r="K50" s="281"/>
      <c r="L50" s="281"/>
      <c r="M50" s="281"/>
      <c r="N50" s="281"/>
      <c r="O50" s="281"/>
      <c r="P50" s="281"/>
      <c r="Q50" s="281"/>
      <c r="R50" s="281"/>
      <c r="S50" s="281"/>
      <c r="T50" s="281"/>
      <c r="U50" s="281"/>
      <c r="V50" s="281"/>
      <c r="W50" s="281"/>
      <c r="X50" s="281"/>
      <c r="Y50" s="281"/>
      <c r="Z50" s="281"/>
      <c r="AA50" s="281"/>
      <c r="AB50" s="281"/>
      <c r="AC50" s="281"/>
      <c r="AD50" s="281"/>
      <c r="AE50" s="281"/>
      <c r="AF50" s="281"/>
      <c r="AG50" s="227"/>
      <c r="AH50" s="227"/>
      <c r="AI50" s="227"/>
      <c r="AJ50" s="227"/>
      <c r="AK50" s="227"/>
      <c r="AL50" s="227"/>
      <c r="AM50" s="288" t="s">
        <v>477</v>
      </c>
      <c r="AN50" s="288"/>
      <c r="AO50" s="288"/>
      <c r="AP50" s="288"/>
      <c r="AQ50" s="288"/>
      <c r="AR50" s="288"/>
      <c r="AS50" s="288"/>
      <c r="AT50" s="288"/>
      <c r="AU50" s="288"/>
      <c r="AV50" s="227"/>
      <c r="AW50" s="227"/>
      <c r="AX50" s="227"/>
      <c r="AY50" s="288" t="s">
        <v>478</v>
      </c>
      <c r="AZ50" s="288"/>
      <c r="BA50" s="288"/>
      <c r="BB50" s="288"/>
      <c r="BC50" s="288"/>
      <c r="BD50" s="250"/>
    </row>
    <row r="51" spans="1:59" ht="11.85" customHeight="1">
      <c r="A51" s="248"/>
      <c r="B51" s="248"/>
      <c r="C51" s="248"/>
      <c r="D51" s="248"/>
      <c r="E51" s="248"/>
      <c r="F51" s="284" t="s">
        <v>479</v>
      </c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T51" s="284"/>
      <c r="U51" s="284"/>
      <c r="V51" s="284"/>
      <c r="W51" s="284"/>
      <c r="X51" s="284"/>
      <c r="Y51" s="284"/>
      <c r="Z51" s="284"/>
      <c r="AA51" s="284"/>
      <c r="AB51" s="284"/>
      <c r="AC51" s="284"/>
      <c r="AD51" s="284"/>
      <c r="AE51" s="284"/>
      <c r="AF51" s="284"/>
      <c r="AG51" s="227"/>
      <c r="AH51" s="227"/>
      <c r="AI51" s="227"/>
      <c r="AJ51" s="227"/>
      <c r="AK51" s="227"/>
      <c r="AL51" s="227"/>
      <c r="AM51" s="289" t="s">
        <v>480</v>
      </c>
      <c r="AN51" s="289"/>
      <c r="AO51" s="289"/>
      <c r="AP51" s="289"/>
      <c r="AQ51" s="289"/>
      <c r="AR51" s="289"/>
      <c r="AS51" s="289"/>
      <c r="AT51" s="289"/>
      <c r="AU51" s="289"/>
      <c r="AV51" s="227"/>
      <c r="AW51" s="227"/>
      <c r="AX51" s="227"/>
      <c r="AY51" s="289" t="s">
        <v>481</v>
      </c>
      <c r="AZ51" s="289"/>
      <c r="BA51" s="289"/>
      <c r="BB51" s="289"/>
      <c r="BC51" s="289"/>
      <c r="BD51" s="250"/>
    </row>
    <row r="52" spans="1:59" ht="11.85" customHeight="1">
      <c r="A52" s="248"/>
      <c r="B52" s="248"/>
      <c r="C52" s="248"/>
      <c r="D52" s="248"/>
      <c r="E52" s="280" t="s">
        <v>482</v>
      </c>
      <c r="F52" s="280"/>
      <c r="G52" s="280"/>
      <c r="H52" s="280"/>
      <c r="I52" s="280"/>
      <c r="J52" s="250"/>
      <c r="K52" s="250"/>
      <c r="L52" s="250"/>
      <c r="M52" s="250"/>
      <c r="N52" s="250"/>
      <c r="O52" s="250"/>
      <c r="P52" s="250"/>
      <c r="Q52" s="250"/>
      <c r="R52" s="250"/>
      <c r="S52" s="250"/>
      <c r="T52" s="250"/>
      <c r="U52" s="250"/>
      <c r="V52" s="250"/>
      <c r="W52" s="250"/>
      <c r="X52" s="250"/>
      <c r="Y52" s="250"/>
      <c r="Z52" s="250"/>
      <c r="AA52" s="250"/>
      <c r="AB52" s="250"/>
      <c r="AC52" s="250"/>
      <c r="AD52" s="250"/>
      <c r="AE52" s="250"/>
      <c r="AF52" s="250"/>
      <c r="AG52" s="250"/>
      <c r="AH52" s="250"/>
      <c r="AI52" s="250"/>
      <c r="AJ52" s="250"/>
      <c r="AK52" s="250"/>
      <c r="AL52" s="250"/>
      <c r="AM52" s="250"/>
      <c r="AN52" s="250"/>
      <c r="AO52" s="250"/>
      <c r="AP52" s="250"/>
      <c r="AQ52" s="250"/>
      <c r="AR52" s="250"/>
      <c r="AS52" s="250"/>
      <c r="AT52" s="250"/>
      <c r="AU52" s="250"/>
      <c r="AV52" s="250"/>
      <c r="AW52" s="250"/>
      <c r="AX52" s="250"/>
      <c r="AY52" s="250"/>
      <c r="AZ52" s="250"/>
      <c r="BA52" s="250"/>
      <c r="BB52" s="250"/>
      <c r="BC52" s="250"/>
      <c r="BD52" s="250"/>
    </row>
    <row r="53" spans="1:59" ht="11.1" customHeight="1">
      <c r="A53" s="248"/>
      <c r="B53" s="248"/>
      <c r="C53" s="248"/>
      <c r="D53" s="248"/>
      <c r="E53" s="248"/>
      <c r="F53" s="281" t="s">
        <v>483</v>
      </c>
      <c r="G53" s="281"/>
      <c r="H53" s="281"/>
      <c r="I53" s="281"/>
      <c r="J53" s="281"/>
      <c r="K53" s="281"/>
      <c r="L53" s="281"/>
      <c r="M53" s="281"/>
      <c r="N53" s="281"/>
      <c r="O53" s="281"/>
      <c r="P53" s="281"/>
      <c r="Q53" s="281"/>
      <c r="R53" s="281"/>
      <c r="S53" s="281"/>
      <c r="T53" s="281"/>
      <c r="U53" s="281"/>
      <c r="V53" s="281"/>
      <c r="W53" s="281"/>
      <c r="X53" s="281"/>
      <c r="Y53" s="281"/>
      <c r="Z53" s="281"/>
      <c r="AA53" s="281"/>
      <c r="AB53" s="281"/>
      <c r="AC53" s="281"/>
      <c r="AD53" s="281"/>
      <c r="AE53" s="281"/>
      <c r="AF53" s="281"/>
      <c r="AG53" s="227"/>
      <c r="AH53" s="227"/>
      <c r="AI53" s="227"/>
      <c r="AJ53" s="227"/>
      <c r="AK53" s="227"/>
      <c r="AL53" s="227"/>
      <c r="AM53" s="287">
        <v>0</v>
      </c>
      <c r="AN53" s="287"/>
      <c r="AO53" s="287"/>
      <c r="AP53" s="287"/>
      <c r="AQ53" s="287"/>
      <c r="AR53" s="287"/>
      <c r="AS53" s="287"/>
      <c r="AT53" s="287"/>
      <c r="AU53" s="287"/>
      <c r="AV53" s="227"/>
      <c r="AW53" s="227"/>
      <c r="AX53" s="227"/>
      <c r="AY53" s="287">
        <v>0</v>
      </c>
      <c r="AZ53" s="287"/>
      <c r="BA53" s="287"/>
      <c r="BB53" s="287"/>
      <c r="BC53" s="287"/>
      <c r="BD53" s="250"/>
    </row>
    <row r="54" spans="1:59" ht="11.85" customHeight="1">
      <c r="A54" s="248"/>
      <c r="B54" s="248"/>
      <c r="C54" s="248"/>
      <c r="D54" s="248"/>
      <c r="E54" s="248"/>
      <c r="F54" s="281" t="s">
        <v>484</v>
      </c>
      <c r="G54" s="281"/>
      <c r="H54" s="281"/>
      <c r="I54" s="281"/>
      <c r="J54" s="281"/>
      <c r="K54" s="281"/>
      <c r="L54" s="281"/>
      <c r="M54" s="281"/>
      <c r="N54" s="281"/>
      <c r="O54" s="281"/>
      <c r="P54" s="281"/>
      <c r="Q54" s="281"/>
      <c r="R54" s="281"/>
      <c r="S54" s="281"/>
      <c r="T54" s="281"/>
      <c r="U54" s="281"/>
      <c r="V54" s="281"/>
      <c r="W54" s="281"/>
      <c r="X54" s="281"/>
      <c r="Y54" s="281"/>
      <c r="Z54" s="281"/>
      <c r="AA54" s="281"/>
      <c r="AB54" s="281"/>
      <c r="AC54" s="281"/>
      <c r="AD54" s="281"/>
      <c r="AE54" s="281"/>
      <c r="AF54" s="281"/>
      <c r="AG54" s="227"/>
      <c r="AH54" s="227"/>
      <c r="AI54" s="227"/>
      <c r="AJ54" s="227"/>
      <c r="AK54" s="227"/>
      <c r="AL54" s="227"/>
      <c r="AM54" s="287">
        <v>0</v>
      </c>
      <c r="AN54" s="287"/>
      <c r="AO54" s="287"/>
      <c r="AP54" s="287"/>
      <c r="AQ54" s="287"/>
      <c r="AR54" s="287"/>
      <c r="AS54" s="287"/>
      <c r="AT54" s="287"/>
      <c r="AU54" s="287"/>
      <c r="AV54" s="227"/>
      <c r="AW54" s="227"/>
      <c r="AX54" s="227"/>
      <c r="AY54" s="287">
        <v>0</v>
      </c>
      <c r="AZ54" s="287"/>
      <c r="BA54" s="287"/>
      <c r="BB54" s="287"/>
      <c r="BC54" s="287"/>
      <c r="BD54" s="250"/>
    </row>
    <row r="55" spans="1:59" ht="11.85" customHeight="1">
      <c r="A55" s="248"/>
      <c r="B55" s="248"/>
      <c r="C55" s="248"/>
      <c r="D55" s="248"/>
      <c r="E55" s="248"/>
      <c r="F55" s="281" t="s">
        <v>485</v>
      </c>
      <c r="G55" s="281"/>
      <c r="H55" s="281"/>
      <c r="I55" s="281"/>
      <c r="J55" s="281"/>
      <c r="K55" s="281"/>
      <c r="L55" s="281"/>
      <c r="M55" s="281"/>
      <c r="N55" s="281"/>
      <c r="O55" s="281"/>
      <c r="P55" s="281"/>
      <c r="Q55" s="281"/>
      <c r="R55" s="281"/>
      <c r="S55" s="281"/>
      <c r="T55" s="281"/>
      <c r="U55" s="281"/>
      <c r="V55" s="281"/>
      <c r="W55" s="281"/>
      <c r="X55" s="281"/>
      <c r="Y55" s="281"/>
      <c r="Z55" s="281"/>
      <c r="AA55" s="281"/>
      <c r="AB55" s="281"/>
      <c r="AC55" s="281"/>
      <c r="AD55" s="281"/>
      <c r="AE55" s="281"/>
      <c r="AF55" s="281"/>
      <c r="AG55" s="227"/>
      <c r="AH55" s="227"/>
      <c r="AI55" s="227"/>
      <c r="AJ55" s="227"/>
      <c r="AK55" s="227"/>
      <c r="AL55" s="227"/>
      <c r="AM55" s="287">
        <v>0</v>
      </c>
      <c r="AN55" s="287"/>
      <c r="AO55" s="287"/>
      <c r="AP55" s="287"/>
      <c r="AQ55" s="287"/>
      <c r="AR55" s="287"/>
      <c r="AS55" s="287"/>
      <c r="AT55" s="287"/>
      <c r="AU55" s="287"/>
      <c r="AV55" s="227"/>
      <c r="AW55" s="227"/>
      <c r="AX55" s="227"/>
      <c r="AY55" s="287">
        <v>0</v>
      </c>
      <c r="AZ55" s="287"/>
      <c r="BA55" s="287"/>
      <c r="BB55" s="287"/>
      <c r="BC55" s="287"/>
      <c r="BD55" s="250"/>
    </row>
    <row r="56" spans="1:59" ht="11.85" customHeight="1">
      <c r="A56" s="248"/>
      <c r="B56" s="248"/>
      <c r="C56" s="248"/>
      <c r="D56" s="248"/>
      <c r="E56" s="248"/>
      <c r="F56" s="281" t="s">
        <v>486</v>
      </c>
      <c r="G56" s="281"/>
      <c r="H56" s="281"/>
      <c r="I56" s="281"/>
      <c r="J56" s="281"/>
      <c r="K56" s="281"/>
      <c r="L56" s="281"/>
      <c r="M56" s="281"/>
      <c r="N56" s="281"/>
      <c r="O56" s="281"/>
      <c r="P56" s="281"/>
      <c r="Q56" s="281"/>
      <c r="R56" s="281"/>
      <c r="S56" s="281"/>
      <c r="T56" s="281"/>
      <c r="U56" s="281"/>
      <c r="V56" s="281"/>
      <c r="W56" s="281"/>
      <c r="X56" s="281"/>
      <c r="Y56" s="281"/>
      <c r="Z56" s="281"/>
      <c r="AA56" s="281"/>
      <c r="AB56" s="281"/>
      <c r="AC56" s="281"/>
      <c r="AD56" s="281"/>
      <c r="AE56" s="281"/>
      <c r="AF56" s="281"/>
      <c r="AG56" s="227"/>
      <c r="AH56" s="227"/>
      <c r="AI56" s="227"/>
      <c r="AJ56" s="227"/>
      <c r="AK56" s="227"/>
      <c r="AL56" s="227"/>
      <c r="AM56" s="287" t="s">
        <v>487</v>
      </c>
      <c r="AN56" s="287"/>
      <c r="AO56" s="287"/>
      <c r="AP56" s="287"/>
      <c r="AQ56" s="287"/>
      <c r="AR56" s="287"/>
      <c r="AS56" s="287"/>
      <c r="AT56" s="287"/>
      <c r="AU56" s="287"/>
      <c r="AV56" s="227"/>
      <c r="AW56" s="227"/>
      <c r="AX56" s="227"/>
      <c r="AY56" s="287" t="s">
        <v>487</v>
      </c>
      <c r="AZ56" s="287"/>
      <c r="BA56" s="287"/>
      <c r="BB56" s="287"/>
      <c r="BC56" s="287"/>
      <c r="BD56" s="250"/>
    </row>
    <row r="57" spans="1:59" ht="11.1" customHeight="1">
      <c r="A57" s="248"/>
      <c r="B57" s="248"/>
      <c r="C57" s="248"/>
      <c r="D57" s="248"/>
      <c r="E57" s="248"/>
      <c r="F57" s="281" t="s">
        <v>488</v>
      </c>
      <c r="G57" s="281"/>
      <c r="H57" s="281"/>
      <c r="I57" s="281"/>
      <c r="J57" s="281"/>
      <c r="K57" s="281"/>
      <c r="L57" s="281"/>
      <c r="M57" s="281"/>
      <c r="N57" s="281"/>
      <c r="O57" s="281"/>
      <c r="P57" s="281"/>
      <c r="Q57" s="281"/>
      <c r="R57" s="281"/>
      <c r="S57" s="281"/>
      <c r="T57" s="281"/>
      <c r="U57" s="281"/>
      <c r="V57" s="281"/>
      <c r="W57" s="281"/>
      <c r="X57" s="281"/>
      <c r="Y57" s="281"/>
      <c r="Z57" s="281"/>
      <c r="AA57" s="281"/>
      <c r="AB57" s="281"/>
      <c r="AC57" s="281"/>
      <c r="AD57" s="281"/>
      <c r="AE57" s="281"/>
      <c r="AF57" s="281"/>
      <c r="AG57" s="227"/>
      <c r="AH57" s="227"/>
      <c r="AI57" s="227"/>
      <c r="AJ57" s="227"/>
      <c r="AK57" s="227"/>
      <c r="AL57" s="227"/>
      <c r="AM57" s="287">
        <v>0</v>
      </c>
      <c r="AN57" s="287"/>
      <c r="AO57" s="287"/>
      <c r="AP57" s="287"/>
      <c r="AQ57" s="287"/>
      <c r="AR57" s="287"/>
      <c r="AS57" s="287"/>
      <c r="AT57" s="287"/>
      <c r="AU57" s="287"/>
      <c r="AV57" s="227"/>
      <c r="AW57" s="227"/>
      <c r="AX57" s="227"/>
      <c r="AY57" s="287">
        <v>0</v>
      </c>
      <c r="AZ57" s="287"/>
      <c r="BA57" s="287"/>
      <c r="BB57" s="287"/>
      <c r="BC57" s="287"/>
      <c r="BD57" s="250"/>
    </row>
    <row r="58" spans="1:59" ht="11.85" customHeight="1">
      <c r="A58" s="248"/>
      <c r="B58" s="248"/>
      <c r="C58" s="248"/>
      <c r="D58" s="248"/>
      <c r="E58" s="248"/>
      <c r="F58" s="281" t="s">
        <v>489</v>
      </c>
      <c r="G58" s="281"/>
      <c r="H58" s="281"/>
      <c r="I58" s="281"/>
      <c r="J58" s="281"/>
      <c r="K58" s="281"/>
      <c r="L58" s="281"/>
      <c r="M58" s="281"/>
      <c r="N58" s="281"/>
      <c r="O58" s="281"/>
      <c r="P58" s="281"/>
      <c r="Q58" s="281"/>
      <c r="R58" s="281"/>
      <c r="S58" s="281"/>
      <c r="T58" s="281"/>
      <c r="U58" s="281"/>
      <c r="V58" s="281"/>
      <c r="W58" s="281"/>
      <c r="X58" s="281"/>
      <c r="Y58" s="281"/>
      <c r="Z58" s="281"/>
      <c r="AA58" s="281"/>
      <c r="AB58" s="281"/>
      <c r="AC58" s="281"/>
      <c r="AD58" s="281"/>
      <c r="AE58" s="281"/>
      <c r="AF58" s="281"/>
      <c r="AG58" s="227"/>
      <c r="AH58" s="227"/>
      <c r="AI58" s="227"/>
      <c r="AJ58" s="227"/>
      <c r="AK58" s="227"/>
      <c r="AL58" s="227"/>
      <c r="AM58" s="287">
        <v>0</v>
      </c>
      <c r="AN58" s="287"/>
      <c r="AO58" s="287"/>
      <c r="AP58" s="287"/>
      <c r="AQ58" s="287"/>
      <c r="AR58" s="287"/>
      <c r="AS58" s="287"/>
      <c r="AT58" s="287"/>
      <c r="AU58" s="287"/>
      <c r="AV58" s="227"/>
      <c r="AW58" s="227"/>
      <c r="AX58" s="227"/>
      <c r="AY58" s="287">
        <v>0</v>
      </c>
      <c r="AZ58" s="287"/>
      <c r="BA58" s="287"/>
      <c r="BB58" s="287"/>
      <c r="BC58" s="287"/>
      <c r="BD58" s="250"/>
    </row>
    <row r="59" spans="1:59" ht="11.85" customHeight="1">
      <c r="A59" s="248"/>
      <c r="B59" s="248"/>
      <c r="C59" s="248"/>
      <c r="D59" s="248"/>
      <c r="E59" s="248"/>
      <c r="F59" s="281" t="s">
        <v>490</v>
      </c>
      <c r="G59" s="281"/>
      <c r="H59" s="281"/>
      <c r="I59" s="281"/>
      <c r="J59" s="281"/>
      <c r="K59" s="281"/>
      <c r="L59" s="281"/>
      <c r="M59" s="281"/>
      <c r="N59" s="281"/>
      <c r="O59" s="281"/>
      <c r="P59" s="281"/>
      <c r="Q59" s="281"/>
      <c r="R59" s="281"/>
      <c r="S59" s="281"/>
      <c r="T59" s="281"/>
      <c r="U59" s="281"/>
      <c r="V59" s="281"/>
      <c r="W59" s="281"/>
      <c r="X59" s="281"/>
      <c r="Y59" s="281"/>
      <c r="Z59" s="281"/>
      <c r="AA59" s="281"/>
      <c r="AB59" s="281"/>
      <c r="AC59" s="281"/>
      <c r="AD59" s="281"/>
      <c r="AE59" s="281"/>
      <c r="AF59" s="281"/>
      <c r="AG59" s="227"/>
      <c r="AH59" s="227"/>
      <c r="AI59" s="227"/>
      <c r="AJ59" s="227"/>
      <c r="AK59" s="227"/>
      <c r="AL59" s="227"/>
      <c r="AM59" s="287" t="s">
        <v>491</v>
      </c>
      <c r="AN59" s="287"/>
      <c r="AO59" s="287"/>
      <c r="AP59" s="287"/>
      <c r="AQ59" s="287"/>
      <c r="AR59" s="287"/>
      <c r="AS59" s="287"/>
      <c r="AT59" s="287"/>
      <c r="AU59" s="287"/>
      <c r="AV59" s="227"/>
      <c r="AW59" s="227"/>
      <c r="AX59" s="227"/>
      <c r="AY59" s="287" t="s">
        <v>492</v>
      </c>
      <c r="AZ59" s="287"/>
      <c r="BA59" s="287"/>
      <c r="BB59" s="287"/>
      <c r="BC59" s="287"/>
      <c r="BD59" s="250"/>
    </row>
    <row r="60" spans="1:59" ht="11.85" customHeight="1">
      <c r="A60" s="248"/>
      <c r="B60" s="248"/>
      <c r="C60" s="248"/>
      <c r="D60" s="248"/>
      <c r="E60" s="248"/>
      <c r="F60" s="281" t="s">
        <v>493</v>
      </c>
      <c r="G60" s="281"/>
      <c r="H60" s="281"/>
      <c r="I60" s="281"/>
      <c r="J60" s="281"/>
      <c r="K60" s="281"/>
      <c r="L60" s="281"/>
      <c r="M60" s="281"/>
      <c r="N60" s="281"/>
      <c r="O60" s="281"/>
      <c r="P60" s="281"/>
      <c r="Q60" s="281"/>
      <c r="R60" s="281"/>
      <c r="S60" s="281"/>
      <c r="T60" s="281"/>
      <c r="U60" s="281"/>
      <c r="V60" s="281"/>
      <c r="W60" s="281"/>
      <c r="X60" s="281"/>
      <c r="Y60" s="281"/>
      <c r="Z60" s="281"/>
      <c r="AA60" s="281"/>
      <c r="AB60" s="281"/>
      <c r="AC60" s="281"/>
      <c r="AD60" s="281"/>
      <c r="AE60" s="281"/>
      <c r="AF60" s="281"/>
      <c r="AG60" s="227"/>
      <c r="AH60" s="227"/>
      <c r="AI60" s="227"/>
      <c r="AJ60" s="227"/>
      <c r="AK60" s="227"/>
      <c r="AL60" s="227"/>
      <c r="AM60" s="288">
        <v>0</v>
      </c>
      <c r="AN60" s="288"/>
      <c r="AO60" s="288"/>
      <c r="AP60" s="288"/>
      <c r="AQ60" s="288"/>
      <c r="AR60" s="288"/>
      <c r="AS60" s="288"/>
      <c r="AT60" s="288"/>
      <c r="AU60" s="288"/>
      <c r="AV60" s="227"/>
      <c r="AW60" s="227"/>
      <c r="AX60" s="227"/>
      <c r="AY60" s="288">
        <v>0</v>
      </c>
      <c r="AZ60" s="288"/>
      <c r="BA60" s="288"/>
      <c r="BB60" s="288"/>
      <c r="BC60" s="288"/>
      <c r="BD60" s="250"/>
    </row>
    <row r="61" spans="1:59" ht="11.1" customHeight="1">
      <c r="A61" s="248"/>
      <c r="B61" s="248"/>
      <c r="C61" s="248"/>
      <c r="D61" s="248"/>
      <c r="E61" s="248"/>
      <c r="F61" s="284" t="s">
        <v>494</v>
      </c>
      <c r="G61" s="284"/>
      <c r="H61" s="284"/>
      <c r="I61" s="284"/>
      <c r="J61" s="284"/>
      <c r="K61" s="284"/>
      <c r="L61" s="284"/>
      <c r="M61" s="284"/>
      <c r="N61" s="284"/>
      <c r="O61" s="284"/>
      <c r="P61" s="284"/>
      <c r="Q61" s="284"/>
      <c r="R61" s="284"/>
      <c r="S61" s="284"/>
      <c r="T61" s="284"/>
      <c r="U61" s="284"/>
      <c r="V61" s="284"/>
      <c r="W61" s="284"/>
      <c r="X61" s="284"/>
      <c r="Y61" s="284"/>
      <c r="Z61" s="284"/>
      <c r="AA61" s="284"/>
      <c r="AB61" s="284"/>
      <c r="AC61" s="284"/>
      <c r="AD61" s="284"/>
      <c r="AE61" s="284"/>
      <c r="AF61" s="284"/>
      <c r="AG61" s="227"/>
      <c r="AH61" s="227"/>
      <c r="AI61" s="227"/>
      <c r="AJ61" s="227"/>
      <c r="AK61" s="227"/>
      <c r="AL61" s="227"/>
      <c r="AM61" s="289" t="s">
        <v>495</v>
      </c>
      <c r="AN61" s="289"/>
      <c r="AO61" s="289"/>
      <c r="AP61" s="289"/>
      <c r="AQ61" s="289"/>
      <c r="AR61" s="289"/>
      <c r="AS61" s="289"/>
      <c r="AT61" s="289"/>
      <c r="AU61" s="289"/>
      <c r="AV61" s="227"/>
      <c r="AW61" s="227"/>
      <c r="AX61" s="227"/>
      <c r="AY61" s="289" t="s">
        <v>496</v>
      </c>
      <c r="AZ61" s="289"/>
      <c r="BA61" s="289"/>
      <c r="BB61" s="289"/>
      <c r="BC61" s="289"/>
      <c r="BD61" s="250"/>
    </row>
    <row r="62" spans="1:59" ht="11.85" customHeight="1">
      <c r="A62" s="248"/>
      <c r="B62" s="248"/>
      <c r="C62" s="248"/>
      <c r="D62" s="248"/>
      <c r="E62" s="279" t="s">
        <v>497</v>
      </c>
      <c r="F62" s="279"/>
      <c r="G62" s="279"/>
      <c r="H62" s="279"/>
      <c r="I62" s="279"/>
      <c r="J62" s="279"/>
      <c r="K62" s="279"/>
      <c r="L62" s="279"/>
      <c r="M62" s="279"/>
      <c r="N62" s="279"/>
      <c r="O62" s="279"/>
      <c r="P62" s="279"/>
      <c r="Q62" s="279"/>
      <c r="R62" s="279"/>
      <c r="S62" s="279"/>
      <c r="T62" s="279"/>
      <c r="U62" s="227"/>
      <c r="V62" s="227"/>
      <c r="W62" s="227"/>
      <c r="X62" s="227"/>
      <c r="Y62" s="227"/>
      <c r="Z62" s="227"/>
      <c r="AA62" s="227"/>
      <c r="AB62" s="227"/>
      <c r="AC62" s="227"/>
      <c r="AD62" s="227"/>
      <c r="AE62" s="227"/>
      <c r="AF62" s="227"/>
      <c r="AG62" s="227"/>
      <c r="AH62" s="227"/>
      <c r="AI62" s="227"/>
      <c r="AJ62" s="227"/>
      <c r="AK62" s="227"/>
      <c r="AL62" s="227"/>
      <c r="AM62" s="290" t="s">
        <v>440</v>
      </c>
      <c r="AN62" s="290"/>
      <c r="AO62" s="290"/>
      <c r="AP62" s="290"/>
      <c r="AQ62" s="290"/>
      <c r="AR62" s="290"/>
      <c r="AS62" s="290"/>
      <c r="AT62" s="290"/>
      <c r="AU62" s="290"/>
      <c r="AV62" s="227"/>
      <c r="AW62" s="227"/>
      <c r="AX62" s="227"/>
      <c r="AY62" s="291" t="s">
        <v>441</v>
      </c>
      <c r="AZ62" s="291"/>
      <c r="BA62" s="291"/>
      <c r="BB62" s="291"/>
      <c r="BC62" s="291"/>
      <c r="BD62" s="250"/>
    </row>
    <row r="63" spans="1:59" ht="5.85" customHeight="1">
      <c r="A63" s="260"/>
      <c r="B63" s="260"/>
      <c r="C63" s="260"/>
      <c r="D63" s="260"/>
      <c r="E63" s="260"/>
      <c r="F63" s="260"/>
      <c r="G63" s="260"/>
      <c r="H63" s="260"/>
      <c r="I63" s="260"/>
      <c r="J63" s="260"/>
      <c r="K63" s="260"/>
      <c r="L63" s="260"/>
      <c r="M63" s="260"/>
      <c r="N63" s="260"/>
      <c r="O63" s="260"/>
      <c r="P63" s="260"/>
      <c r="Q63" s="260"/>
      <c r="R63" s="260"/>
      <c r="S63" s="260"/>
      <c r="T63" s="260"/>
      <c r="U63" s="260"/>
      <c r="V63" s="260"/>
      <c r="W63" s="260"/>
      <c r="X63" s="260"/>
      <c r="Y63" s="260"/>
      <c r="Z63" s="260"/>
      <c r="AA63" s="260"/>
      <c r="AB63" s="260"/>
      <c r="AC63" s="260"/>
      <c r="AD63" s="260"/>
      <c r="AE63" s="260"/>
      <c r="AF63" s="260"/>
      <c r="AG63" s="260"/>
      <c r="AH63" s="260"/>
      <c r="AI63" s="260"/>
      <c r="AJ63" s="260"/>
      <c r="AK63" s="260"/>
      <c r="AL63" s="260"/>
      <c r="AM63" s="260"/>
      <c r="AN63" s="260"/>
      <c r="AO63" s="260"/>
      <c r="AP63" s="260"/>
      <c r="AQ63" s="260"/>
      <c r="AR63" s="260"/>
      <c r="AS63" s="260"/>
      <c r="AT63" s="260"/>
      <c r="AU63" s="260"/>
      <c r="AV63" s="260"/>
      <c r="AW63" s="260"/>
      <c r="AX63" s="260"/>
      <c r="AY63" s="260"/>
      <c r="AZ63" s="260"/>
      <c r="BA63" s="260"/>
      <c r="BB63" s="260"/>
      <c r="BC63" s="260"/>
      <c r="BD63" s="260"/>
    </row>
    <row r="64" spans="1:59" ht="11.8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</row>
    <row r="65" spans="1:56" ht="49.7" customHeight="1"/>
    <row r="66" spans="1:56" ht="49.7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</row>
    <row r="67" spans="1:56" ht="11.1" customHeight="1">
      <c r="A67" s="292" t="s">
        <v>498</v>
      </c>
      <c r="B67" s="292"/>
      <c r="C67" s="292"/>
      <c r="D67" s="292"/>
      <c r="E67" s="292"/>
      <c r="F67" s="292"/>
      <c r="G67" s="292"/>
      <c r="H67" s="292"/>
      <c r="I67" s="292"/>
      <c r="J67" s="292"/>
      <c r="K67" s="292"/>
      <c r="L67" s="292"/>
      <c r="M67" s="292"/>
      <c r="N67" s="292"/>
      <c r="O67" s="292"/>
      <c r="P67" s="292"/>
      <c r="Q67" s="292"/>
      <c r="R67" s="292"/>
      <c r="S67" s="292"/>
      <c r="T67" s="292"/>
      <c r="U67" s="292"/>
      <c r="V67" s="292"/>
      <c r="W67" s="292"/>
      <c r="X67" s="292"/>
      <c r="Y67" s="292"/>
      <c r="Z67" s="292"/>
      <c r="AA67" s="292"/>
      <c r="AB67" s="292"/>
      <c r="AC67" s="292"/>
      <c r="AD67" s="292"/>
      <c r="AE67" s="292"/>
      <c r="AF67" s="292"/>
      <c r="AG67" s="292"/>
      <c r="AH67" s="292"/>
      <c r="AI67" s="292"/>
      <c r="AJ67" s="292"/>
      <c r="AK67" s="292"/>
      <c r="AL67" s="292"/>
      <c r="AM67" s="292"/>
      <c r="AN67" s="292"/>
      <c r="AO67" s="292"/>
      <c r="AP67" s="292"/>
      <c r="AQ67" s="292"/>
      <c r="AR67" s="292"/>
      <c r="AS67" s="292"/>
      <c r="AT67" s="292"/>
      <c r="AU67" s="292"/>
      <c r="AV67" s="292"/>
      <c r="AW67" s="292"/>
      <c r="AX67" s="292"/>
      <c r="AY67" s="292"/>
      <c r="AZ67" s="292"/>
      <c r="BA67" s="292"/>
      <c r="BB67" s="292"/>
      <c r="BC67" s="292"/>
      <c r="BD67" s="292"/>
    </row>
    <row r="68" spans="1:56" ht="11.85" customHeight="1">
      <c r="T68" s="224" t="s">
        <v>395</v>
      </c>
      <c r="U68" s="224"/>
      <c r="V68" s="224"/>
      <c r="W68" s="224"/>
      <c r="X68" s="224"/>
      <c r="Y68" s="224"/>
      <c r="Z68" s="224"/>
      <c r="AA68" s="224"/>
      <c r="AR68" s="269" t="s">
        <v>104</v>
      </c>
      <c r="AS68" s="269"/>
      <c r="AT68" s="269"/>
      <c r="AU68" s="269"/>
      <c r="AV68" s="269"/>
      <c r="AW68" s="269"/>
      <c r="AX68" s="269"/>
      <c r="AY68" s="269"/>
      <c r="AZ68" s="269"/>
      <c r="BA68" s="269"/>
      <c r="BB68" s="269"/>
    </row>
    <row r="69" spans="1:56" ht="11.1" customHeight="1">
      <c r="A69" s="270" t="s">
        <v>255</v>
      </c>
      <c r="B69" s="270"/>
      <c r="C69" s="270"/>
      <c r="D69" s="270"/>
      <c r="E69" s="270"/>
      <c r="F69" s="270"/>
      <c r="G69" s="270"/>
      <c r="H69" s="270"/>
      <c r="I69" s="270"/>
      <c r="J69" s="270"/>
      <c r="K69" s="270"/>
      <c r="L69" s="270"/>
      <c r="M69" s="270"/>
      <c r="N69" s="270"/>
      <c r="O69" s="270"/>
      <c r="P69" s="270"/>
      <c r="Q69" s="270"/>
      <c r="R69" s="270"/>
      <c r="S69" s="270"/>
      <c r="T69" s="270"/>
      <c r="U69" s="270"/>
      <c r="V69" s="270"/>
      <c r="W69" s="270"/>
    </row>
    <row r="70" spans="1:56" ht="11.85" customHeight="1">
      <c r="A70" s="270" t="s">
        <v>5</v>
      </c>
      <c r="B70" s="270"/>
      <c r="C70" s="270"/>
      <c r="D70" s="270"/>
      <c r="E70" s="270"/>
      <c r="F70" s="270"/>
      <c r="G70" s="270"/>
      <c r="H70" s="270"/>
      <c r="I70" s="270"/>
      <c r="J70" s="270"/>
      <c r="K70" s="270"/>
      <c r="L70" s="270"/>
      <c r="M70" s="270"/>
      <c r="N70" s="270"/>
      <c r="O70" s="270"/>
      <c r="P70" s="270"/>
      <c r="Q70" s="270"/>
      <c r="R70" s="270"/>
      <c r="S70" s="270"/>
      <c r="T70" s="270"/>
      <c r="U70" s="270"/>
      <c r="V70" s="270"/>
      <c r="W70" s="270"/>
    </row>
    <row r="71" spans="1:56" ht="11.85" customHeight="1">
      <c r="A71" s="270" t="s">
        <v>396</v>
      </c>
      <c r="B71" s="270"/>
      <c r="C71" s="270"/>
      <c r="D71" s="270"/>
      <c r="E71" s="270"/>
      <c r="F71" s="270"/>
      <c r="G71" s="270"/>
      <c r="H71" s="270"/>
      <c r="I71" s="270"/>
      <c r="J71" s="270"/>
      <c r="K71" s="270"/>
      <c r="L71" s="270"/>
      <c r="M71" s="270"/>
      <c r="N71" s="270"/>
      <c r="O71" s="270"/>
      <c r="P71" s="270"/>
      <c r="Q71" s="270"/>
      <c r="R71" s="270"/>
      <c r="S71" s="270"/>
      <c r="T71" s="270"/>
      <c r="U71" s="270"/>
      <c r="V71" s="270"/>
      <c r="W71" s="270"/>
    </row>
    <row r="72" spans="1:56" ht="11.85" customHeight="1">
      <c r="A72" s="271" t="s">
        <v>7</v>
      </c>
      <c r="B72" s="271"/>
      <c r="C72" s="271"/>
      <c r="D72" s="271"/>
      <c r="E72" s="271"/>
      <c r="F72" s="271"/>
      <c r="G72" s="271"/>
      <c r="H72" s="271"/>
      <c r="I72" s="271"/>
      <c r="J72" s="271"/>
      <c r="K72" s="271"/>
      <c r="L72" s="271"/>
      <c r="M72" s="271"/>
      <c r="N72" s="271"/>
      <c r="O72" s="271"/>
      <c r="P72" s="271"/>
      <c r="Q72" s="271"/>
      <c r="R72" s="271"/>
      <c r="S72" s="271"/>
      <c r="T72" s="271"/>
      <c r="U72" s="271"/>
      <c r="V72" s="271"/>
      <c r="W72" s="271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272" t="s">
        <v>4</v>
      </c>
      <c r="AY72" s="272"/>
      <c r="AZ72" s="272"/>
      <c r="BA72" s="272"/>
      <c r="BB72" s="272"/>
      <c r="BC72" s="272"/>
      <c r="BD72" s="272"/>
    </row>
    <row r="73" spans="1:56" ht="0.75" customHeight="1">
      <c r="A73" s="247"/>
      <c r="B73" s="247"/>
      <c r="C73" s="247"/>
      <c r="D73" s="247"/>
      <c r="E73" s="247"/>
      <c r="F73" s="247"/>
      <c r="G73" s="247"/>
      <c r="H73" s="247"/>
      <c r="I73" s="247"/>
      <c r="J73" s="247"/>
      <c r="K73" s="247"/>
      <c r="L73" s="247"/>
      <c r="M73" s="247"/>
      <c r="N73" s="247"/>
      <c r="O73" s="247"/>
      <c r="P73" s="247"/>
      <c r="Q73" s="247"/>
      <c r="R73" s="247"/>
      <c r="S73" s="247"/>
      <c r="T73" s="247"/>
      <c r="U73" s="247"/>
      <c r="V73" s="247"/>
      <c r="W73" s="247"/>
      <c r="X73" s="247"/>
      <c r="Y73" s="247"/>
      <c r="Z73" s="247"/>
      <c r="AA73" s="247"/>
      <c r="AB73" s="247"/>
      <c r="AC73" s="247"/>
      <c r="AD73" s="247"/>
      <c r="AE73" s="247"/>
      <c r="AF73" s="247"/>
      <c r="AG73" s="247"/>
      <c r="AH73" s="247"/>
      <c r="AI73" s="247"/>
      <c r="AJ73" s="247"/>
      <c r="AK73" s="247"/>
      <c r="AL73" s="247"/>
      <c r="AM73" s="247"/>
      <c r="AN73" s="247"/>
      <c r="AO73" s="247"/>
      <c r="AP73" s="247"/>
      <c r="AQ73" s="247"/>
      <c r="AR73" s="247"/>
      <c r="AS73" s="247"/>
      <c r="AT73" s="247"/>
      <c r="AU73" s="247"/>
      <c r="AV73" s="247"/>
      <c r="AW73" s="247"/>
      <c r="AX73" s="247"/>
      <c r="AY73" s="247"/>
      <c r="AZ73" s="247"/>
      <c r="BA73" s="247"/>
      <c r="BB73" s="247"/>
      <c r="BC73" s="247"/>
      <c r="BD73" s="247"/>
    </row>
    <row r="74" spans="1:56" ht="10.35" customHeight="1">
      <c r="A74" s="248"/>
      <c r="B74" s="248"/>
      <c r="C74" s="248"/>
      <c r="D74" s="248"/>
      <c r="E74" s="248"/>
      <c r="F74" s="248"/>
      <c r="G74" s="248"/>
      <c r="H74" s="248"/>
      <c r="I74" s="248"/>
      <c r="J74" s="248"/>
      <c r="K74" s="248"/>
      <c r="L74" s="248"/>
      <c r="M74" s="248"/>
      <c r="N74" s="248"/>
      <c r="O74" s="248"/>
      <c r="P74" s="248"/>
      <c r="Q74" s="248"/>
      <c r="R74" s="248"/>
      <c r="S74" s="293" t="s">
        <v>397</v>
      </c>
      <c r="T74" s="293"/>
      <c r="U74" s="293"/>
      <c r="V74" s="293"/>
      <c r="W74" s="293"/>
      <c r="X74" s="293"/>
      <c r="Y74" s="293"/>
      <c r="Z74" s="293"/>
      <c r="AA74" s="293"/>
      <c r="AB74" s="293"/>
      <c r="AC74" s="293"/>
      <c r="AD74" s="250"/>
      <c r="AE74" s="250"/>
      <c r="AF74" s="250"/>
      <c r="AG74" s="250"/>
      <c r="AH74" s="250"/>
      <c r="AI74" s="250"/>
      <c r="AJ74" s="250"/>
      <c r="AK74" s="250"/>
      <c r="AL74" s="250"/>
      <c r="AM74" s="250"/>
      <c r="AN74" s="250"/>
      <c r="AO74" s="250"/>
      <c r="AP74" s="250"/>
      <c r="AQ74" s="250"/>
      <c r="AR74" s="250"/>
      <c r="AS74" s="250"/>
      <c r="AT74" s="250"/>
      <c r="AU74" s="250"/>
      <c r="AV74" s="250"/>
      <c r="AW74" s="250"/>
      <c r="AX74" s="250"/>
      <c r="AY74" s="250"/>
      <c r="AZ74" s="250"/>
      <c r="BA74" s="250"/>
      <c r="BB74" s="250"/>
      <c r="BC74" s="250"/>
      <c r="BD74" s="250"/>
    </row>
    <row r="75" spans="1:56" ht="1.5" customHeight="1">
      <c r="A75" s="248"/>
      <c r="B75" s="248"/>
      <c r="C75" s="248"/>
      <c r="D75" s="248"/>
      <c r="E75" s="248"/>
      <c r="F75" s="248"/>
      <c r="G75" s="248"/>
      <c r="H75" s="248"/>
      <c r="I75" s="248"/>
      <c r="J75" s="248"/>
      <c r="K75" s="248"/>
      <c r="L75" s="248"/>
      <c r="M75" s="248"/>
      <c r="N75" s="276"/>
      <c r="O75" s="276"/>
      <c r="P75" s="276"/>
      <c r="Q75" s="276"/>
      <c r="R75" s="276"/>
      <c r="S75" s="293"/>
      <c r="T75" s="293"/>
      <c r="U75" s="293"/>
      <c r="V75" s="293"/>
      <c r="W75" s="293"/>
      <c r="X75" s="293"/>
      <c r="Y75" s="293"/>
      <c r="Z75" s="293"/>
      <c r="AA75" s="293"/>
      <c r="AB75" s="293"/>
      <c r="AC75" s="293"/>
      <c r="AD75" s="276"/>
      <c r="AE75" s="276"/>
      <c r="AF75" s="276"/>
      <c r="AG75" s="276"/>
      <c r="AH75" s="227"/>
      <c r="AI75" s="227"/>
      <c r="AJ75" s="227"/>
      <c r="AK75" s="227"/>
      <c r="AL75" s="227"/>
      <c r="AM75" s="227"/>
      <c r="AN75" s="227"/>
      <c r="AO75" s="227"/>
      <c r="AP75" s="227"/>
      <c r="AQ75" s="227"/>
      <c r="AR75" s="227"/>
      <c r="AS75" s="227"/>
      <c r="AT75" s="294" t="s">
        <v>399</v>
      </c>
      <c r="AU75" s="294"/>
      <c r="AV75" s="294"/>
      <c r="AW75" s="294"/>
      <c r="AX75" s="294"/>
      <c r="AY75" s="294"/>
      <c r="AZ75" s="294" t="s">
        <v>400</v>
      </c>
      <c r="BA75" s="294"/>
      <c r="BB75" s="250"/>
      <c r="BC75" s="250"/>
      <c r="BD75" s="250"/>
    </row>
    <row r="76" spans="1:56" ht="10.35" customHeight="1">
      <c r="A76" s="248"/>
      <c r="B76" s="248"/>
      <c r="C76" s="248"/>
      <c r="D76" s="248"/>
      <c r="E76" s="248"/>
      <c r="F76" s="248"/>
      <c r="G76" s="248"/>
      <c r="H76" s="248"/>
      <c r="I76" s="248"/>
      <c r="J76" s="248"/>
      <c r="K76" s="248"/>
      <c r="L76" s="248"/>
      <c r="M76" s="248"/>
      <c r="N76" s="295" t="s">
        <v>499</v>
      </c>
      <c r="O76" s="295"/>
      <c r="P76" s="295"/>
      <c r="Q76" s="295"/>
      <c r="R76" s="295"/>
      <c r="S76" s="295"/>
      <c r="T76" s="295"/>
      <c r="U76" s="295"/>
      <c r="V76" s="295"/>
      <c r="W76" s="295"/>
      <c r="X76" s="295"/>
      <c r="Y76" s="295"/>
      <c r="Z76" s="295"/>
      <c r="AA76" s="295"/>
      <c r="AB76" s="295"/>
      <c r="AC76" s="295"/>
      <c r="AD76" s="295"/>
      <c r="AE76" s="295"/>
      <c r="AF76" s="295"/>
      <c r="AG76" s="295"/>
      <c r="AH76" s="227"/>
      <c r="AI76" s="227"/>
      <c r="AJ76" s="227"/>
      <c r="AK76" s="227"/>
      <c r="AL76" s="227"/>
      <c r="AM76" s="227"/>
      <c r="AN76" s="227"/>
      <c r="AO76" s="227"/>
      <c r="AP76" s="227"/>
      <c r="AQ76" s="227"/>
      <c r="AR76" s="227"/>
      <c r="AS76" s="227"/>
      <c r="AT76" s="294"/>
      <c r="AU76" s="294"/>
      <c r="AV76" s="294"/>
      <c r="AW76" s="294"/>
      <c r="AX76" s="294"/>
      <c r="AY76" s="294"/>
      <c r="AZ76" s="294"/>
      <c r="BA76" s="294"/>
      <c r="BB76" s="250"/>
      <c r="BC76" s="250"/>
      <c r="BD76" s="250"/>
    </row>
    <row r="77" spans="1:56" ht="5.85" customHeight="1">
      <c r="A77" s="248"/>
      <c r="B77" s="248"/>
      <c r="C77" s="248"/>
      <c r="D77" s="248"/>
      <c r="E77" s="248"/>
      <c r="F77" s="248"/>
      <c r="G77" s="248"/>
      <c r="H77" s="248"/>
      <c r="I77" s="248"/>
      <c r="J77" s="248"/>
      <c r="K77" s="248"/>
      <c r="L77" s="248"/>
      <c r="M77" s="248"/>
      <c r="N77" s="295"/>
      <c r="O77" s="295"/>
      <c r="P77" s="295"/>
      <c r="Q77" s="295"/>
      <c r="R77" s="295"/>
      <c r="S77" s="295"/>
      <c r="T77" s="295"/>
      <c r="U77" s="295"/>
      <c r="V77" s="295"/>
      <c r="W77" s="295"/>
      <c r="X77" s="295"/>
      <c r="Y77" s="295"/>
      <c r="Z77" s="295"/>
      <c r="AA77" s="295"/>
      <c r="AB77" s="295"/>
      <c r="AC77" s="295"/>
      <c r="AD77" s="295"/>
      <c r="AE77" s="295"/>
      <c r="AF77" s="295"/>
      <c r="AG77" s="295"/>
      <c r="AH77" s="250"/>
      <c r="AI77" s="250"/>
      <c r="AJ77" s="250"/>
      <c r="AK77" s="250"/>
      <c r="AL77" s="250"/>
      <c r="AM77" s="250"/>
      <c r="AN77" s="250"/>
      <c r="AO77" s="250"/>
      <c r="AP77" s="250"/>
      <c r="AQ77" s="250"/>
      <c r="AR77" s="250"/>
      <c r="AS77" s="250"/>
      <c r="AT77" s="250"/>
      <c r="AU77" s="250"/>
      <c r="AV77" s="250"/>
      <c r="AW77" s="250"/>
      <c r="AX77" s="250"/>
      <c r="AY77" s="250"/>
      <c r="AZ77" s="250"/>
      <c r="BA77" s="250"/>
      <c r="BB77" s="250"/>
      <c r="BC77" s="250"/>
      <c r="BD77" s="250"/>
    </row>
    <row r="78" spans="1:56" ht="5.85" customHeight="1">
      <c r="A78" s="248"/>
      <c r="B78" s="248"/>
      <c r="C78" s="248"/>
      <c r="D78" s="248"/>
      <c r="E78" s="248"/>
      <c r="F78" s="248"/>
      <c r="G78" s="248"/>
      <c r="H78" s="248"/>
      <c r="I78" s="248"/>
      <c r="J78" s="248"/>
      <c r="K78" s="248"/>
      <c r="L78" s="248"/>
      <c r="M78" s="248"/>
      <c r="N78" s="248"/>
      <c r="O78" s="248"/>
      <c r="P78" s="248"/>
      <c r="Q78" s="248"/>
      <c r="R78" s="248"/>
      <c r="S78" s="248"/>
      <c r="T78" s="248"/>
      <c r="U78" s="248"/>
      <c r="V78" s="248"/>
      <c r="W78" s="248"/>
      <c r="X78" s="248"/>
      <c r="Y78" s="248"/>
      <c r="Z78" s="248"/>
      <c r="AA78" s="248"/>
      <c r="AB78" s="248"/>
      <c r="AC78" s="248"/>
      <c r="AD78" s="248"/>
      <c r="AE78" s="248"/>
      <c r="AF78" s="248"/>
      <c r="AG78" s="248"/>
      <c r="AH78" s="248"/>
      <c r="AI78" s="248"/>
      <c r="AJ78" s="277" t="s">
        <v>259</v>
      </c>
      <c r="AK78" s="277"/>
      <c r="AL78" s="277"/>
      <c r="AM78" s="277"/>
      <c r="AN78" s="277"/>
      <c r="AO78" s="277"/>
      <c r="AP78" s="277"/>
      <c r="AQ78" s="277"/>
      <c r="AR78" s="277"/>
      <c r="AS78" s="277"/>
      <c r="AT78" s="227"/>
      <c r="AU78" s="227"/>
      <c r="AV78" s="227"/>
      <c r="AW78" s="227"/>
      <c r="AX78" s="278" t="s">
        <v>260</v>
      </c>
      <c r="AY78" s="278"/>
      <c r="AZ78" s="278"/>
      <c r="BA78" s="278"/>
      <c r="BB78" s="278"/>
      <c r="BC78" s="278"/>
      <c r="BD78" s="278"/>
    </row>
    <row r="79" spans="1:56" ht="11.85" customHeight="1">
      <c r="A79" s="296" t="s">
        <v>500</v>
      </c>
      <c r="B79" s="296"/>
      <c r="C79" s="296"/>
      <c r="D79" s="296"/>
      <c r="E79" s="296"/>
      <c r="F79" s="296"/>
      <c r="G79" s="296"/>
      <c r="H79" s="296"/>
      <c r="I79" s="296"/>
      <c r="J79" s="296"/>
      <c r="K79" s="296"/>
      <c r="L79" s="227"/>
      <c r="M79" s="227"/>
      <c r="N79" s="227"/>
      <c r="O79" s="227"/>
      <c r="P79" s="227"/>
      <c r="Q79" s="227"/>
      <c r="R79" s="227"/>
      <c r="S79" s="227"/>
      <c r="T79" s="227"/>
      <c r="U79" s="227"/>
      <c r="V79" s="227"/>
      <c r="W79" s="227"/>
      <c r="X79" s="227"/>
      <c r="Y79" s="227"/>
      <c r="Z79" s="276" t="s">
        <v>261</v>
      </c>
      <c r="AA79" s="276"/>
      <c r="AB79" s="276"/>
      <c r="AC79" s="276"/>
      <c r="AD79" s="276"/>
      <c r="AE79" s="276"/>
      <c r="AF79" s="276"/>
      <c r="AG79" s="276"/>
      <c r="AH79" s="227"/>
      <c r="AI79" s="227"/>
      <c r="AJ79" s="277"/>
      <c r="AK79" s="277"/>
      <c r="AL79" s="277"/>
      <c r="AM79" s="277"/>
      <c r="AN79" s="277"/>
      <c r="AO79" s="277"/>
      <c r="AP79" s="277"/>
      <c r="AQ79" s="277"/>
      <c r="AR79" s="277"/>
      <c r="AS79" s="277"/>
      <c r="AT79" s="227"/>
      <c r="AU79" s="227"/>
      <c r="AV79" s="227"/>
      <c r="AW79" s="227"/>
      <c r="AX79" s="278"/>
      <c r="AY79" s="278"/>
      <c r="AZ79" s="278"/>
      <c r="BA79" s="278"/>
      <c r="BB79" s="278"/>
      <c r="BC79" s="278"/>
      <c r="BD79" s="278"/>
    </row>
    <row r="80" spans="1:56" ht="11.1" customHeight="1">
      <c r="A80" s="248"/>
      <c r="B80" s="248"/>
      <c r="C80" s="248"/>
      <c r="D80" s="234" t="s">
        <v>501</v>
      </c>
      <c r="E80" s="234"/>
      <c r="F80" s="234"/>
      <c r="G80" s="234"/>
      <c r="H80" s="234"/>
      <c r="I80" s="234"/>
      <c r="J80" s="234"/>
      <c r="K80" s="234"/>
      <c r="L80" s="234"/>
      <c r="M80" s="234"/>
      <c r="N80" s="234"/>
      <c r="O80" s="234"/>
      <c r="P80" s="234"/>
      <c r="Q80" s="234"/>
      <c r="R80" s="234"/>
      <c r="S80" s="234"/>
      <c r="T80" s="234"/>
      <c r="U80" s="234"/>
      <c r="V80" s="234"/>
      <c r="W80" s="234"/>
      <c r="X80" s="234"/>
      <c r="Y80" s="234"/>
      <c r="Z80" s="234"/>
      <c r="AA80" s="234"/>
      <c r="AB80" s="234"/>
      <c r="AC80" s="234"/>
      <c r="AD80" s="234"/>
      <c r="AE80" s="234"/>
      <c r="AF80" s="234"/>
      <c r="AG80" s="234"/>
      <c r="AH80" s="234"/>
      <c r="AI80" s="234"/>
      <c r="AJ80" s="297" t="s">
        <v>502</v>
      </c>
      <c r="AK80" s="297"/>
      <c r="AL80" s="297"/>
      <c r="AM80" s="297"/>
      <c r="AN80" s="297"/>
      <c r="AO80" s="297"/>
      <c r="AP80" s="297"/>
      <c r="AQ80" s="297"/>
      <c r="AR80" s="297"/>
      <c r="AS80" s="297"/>
      <c r="AT80" s="227"/>
      <c r="AU80" s="227"/>
      <c r="AV80" s="227"/>
      <c r="AW80" s="227"/>
      <c r="AX80" s="298" t="s">
        <v>503</v>
      </c>
      <c r="AY80" s="298"/>
      <c r="AZ80" s="298"/>
      <c r="BA80" s="298"/>
      <c r="BB80" s="298"/>
      <c r="BC80" s="298"/>
      <c r="BD80" s="298"/>
    </row>
    <row r="81" spans="1:56" ht="11.85" customHeight="1">
      <c r="A81" s="248"/>
      <c r="B81" s="248"/>
      <c r="C81" s="234" t="s">
        <v>504</v>
      </c>
      <c r="D81" s="234"/>
      <c r="E81" s="234"/>
      <c r="F81" s="234"/>
      <c r="G81" s="234"/>
      <c r="H81" s="234"/>
      <c r="I81" s="234"/>
      <c r="J81" s="234"/>
      <c r="K81" s="234"/>
      <c r="L81" s="234"/>
      <c r="M81" s="227"/>
      <c r="N81" s="227"/>
      <c r="O81" s="227"/>
      <c r="P81" s="227"/>
      <c r="Q81" s="227"/>
      <c r="R81" s="227"/>
      <c r="S81" s="227"/>
      <c r="T81" s="227"/>
      <c r="U81" s="227"/>
      <c r="V81" s="227"/>
      <c r="W81" s="227"/>
      <c r="X81" s="227"/>
      <c r="Y81" s="227"/>
      <c r="Z81" s="227"/>
      <c r="AA81" s="227"/>
      <c r="AB81" s="227"/>
      <c r="AC81" s="227"/>
      <c r="AD81" s="227"/>
      <c r="AE81" s="227"/>
      <c r="AF81" s="227"/>
      <c r="AG81" s="227"/>
      <c r="AH81" s="227"/>
      <c r="AI81" s="227"/>
      <c r="AJ81" s="299" t="s">
        <v>505</v>
      </c>
      <c r="AK81" s="299"/>
      <c r="AL81" s="299"/>
      <c r="AM81" s="299"/>
      <c r="AN81" s="299"/>
      <c r="AO81" s="299"/>
      <c r="AP81" s="299"/>
      <c r="AQ81" s="299"/>
      <c r="AR81" s="299"/>
      <c r="AS81" s="299"/>
      <c r="AT81" s="227"/>
      <c r="AU81" s="227"/>
      <c r="AV81" s="227"/>
      <c r="AW81" s="227"/>
      <c r="AX81" s="300" t="s">
        <v>506</v>
      </c>
      <c r="AY81" s="300"/>
      <c r="AZ81" s="300"/>
      <c r="BA81" s="300"/>
      <c r="BB81" s="300"/>
      <c r="BC81" s="300"/>
      <c r="BD81" s="300"/>
    </row>
    <row r="82" spans="1:56" ht="11.85" customHeight="1">
      <c r="A82" s="248"/>
      <c r="B82" s="248"/>
      <c r="C82" s="301" t="s">
        <v>507</v>
      </c>
      <c r="D82" s="301"/>
      <c r="E82" s="301"/>
      <c r="F82" s="301"/>
      <c r="G82" s="301"/>
      <c r="H82" s="301"/>
      <c r="I82" s="301"/>
      <c r="J82" s="301"/>
      <c r="K82" s="227"/>
      <c r="L82" s="227"/>
      <c r="M82" s="227"/>
      <c r="N82" s="227"/>
      <c r="O82" s="227"/>
      <c r="P82" s="227"/>
      <c r="Q82" s="227"/>
      <c r="R82" s="227"/>
      <c r="S82" s="227"/>
      <c r="T82" s="227"/>
      <c r="U82" s="227"/>
      <c r="V82" s="227"/>
      <c r="W82" s="227"/>
      <c r="X82" s="227"/>
      <c r="Y82" s="227"/>
      <c r="Z82" s="227"/>
      <c r="AA82" s="227"/>
      <c r="AB82" s="227"/>
      <c r="AC82" s="227"/>
      <c r="AD82" s="227"/>
      <c r="AE82" s="227"/>
      <c r="AF82" s="227"/>
      <c r="AG82" s="227"/>
      <c r="AH82" s="227"/>
      <c r="AI82" s="227"/>
      <c r="AJ82" s="302" t="s">
        <v>440</v>
      </c>
      <c r="AK82" s="302"/>
      <c r="AL82" s="302"/>
      <c r="AM82" s="302"/>
      <c r="AN82" s="302"/>
      <c r="AO82" s="302"/>
      <c r="AP82" s="302"/>
      <c r="AQ82" s="302"/>
      <c r="AR82" s="302"/>
      <c r="AS82" s="302"/>
      <c r="AT82" s="227"/>
      <c r="AU82" s="227"/>
      <c r="AV82" s="227"/>
      <c r="AW82" s="227"/>
      <c r="AX82" s="303" t="s">
        <v>441</v>
      </c>
      <c r="AY82" s="303"/>
      <c r="AZ82" s="303"/>
      <c r="BA82" s="303"/>
      <c r="BB82" s="303"/>
      <c r="BC82" s="303"/>
      <c r="BD82" s="303"/>
    </row>
    <row r="83" spans="1:56" ht="11.85" customHeight="1">
      <c r="A83" s="5"/>
      <c r="B83" s="279" t="s">
        <v>508</v>
      </c>
      <c r="C83" s="279"/>
      <c r="D83" s="279"/>
      <c r="E83" s="279"/>
      <c r="F83" s="279"/>
      <c r="G83" s="279"/>
      <c r="H83" s="279"/>
      <c r="I83" s="279"/>
      <c r="J83" s="279"/>
      <c r="K83" s="279"/>
      <c r="L83" s="279"/>
      <c r="M83" s="279"/>
      <c r="N83" s="279"/>
      <c r="O83" s="279"/>
      <c r="P83" s="279"/>
      <c r="Q83" s="279"/>
      <c r="R83" s="279"/>
      <c r="S83" s="279"/>
      <c r="T83" s="279"/>
      <c r="U83" s="279"/>
      <c r="V83" s="279"/>
      <c r="W83" s="279"/>
      <c r="X83" s="279"/>
      <c r="Y83" s="279"/>
      <c r="Z83" s="279"/>
      <c r="AA83" s="279"/>
      <c r="AB83" s="279"/>
      <c r="AC83" s="279"/>
      <c r="AD83" s="279"/>
      <c r="AE83" s="279"/>
      <c r="AF83" s="279"/>
      <c r="AG83" s="279"/>
      <c r="AH83" s="279"/>
      <c r="AI83" s="279"/>
      <c r="AJ83" s="279"/>
      <c r="AK83" s="279"/>
      <c r="AL83" s="279"/>
      <c r="AM83" s="279"/>
      <c r="AN83" s="279"/>
      <c r="AO83" s="279"/>
      <c r="AP83" s="279"/>
      <c r="AQ83" s="250"/>
      <c r="AR83" s="250"/>
      <c r="AS83" s="250"/>
      <c r="AT83" s="250"/>
      <c r="AU83" s="250"/>
      <c r="AV83" s="250"/>
      <c r="AW83" s="250"/>
      <c r="AX83" s="250"/>
      <c r="AY83" s="250"/>
      <c r="AZ83" s="250"/>
      <c r="BA83" s="250"/>
      <c r="BB83" s="250"/>
      <c r="BC83" s="250"/>
      <c r="BD83" s="250"/>
    </row>
    <row r="84" spans="1:56" ht="11.1" customHeight="1">
      <c r="A84" s="248"/>
      <c r="B84" s="248"/>
      <c r="C84" s="234" t="s">
        <v>509</v>
      </c>
      <c r="D84" s="234"/>
      <c r="E84" s="234"/>
      <c r="F84" s="234"/>
      <c r="G84" s="234"/>
      <c r="H84" s="234"/>
      <c r="I84" s="234"/>
      <c r="J84" s="234"/>
      <c r="K84" s="234"/>
      <c r="L84" s="234"/>
      <c r="M84" s="227"/>
      <c r="N84" s="227"/>
      <c r="O84" s="227"/>
      <c r="P84" s="227"/>
      <c r="Q84" s="227"/>
      <c r="R84" s="227"/>
      <c r="S84" s="227"/>
      <c r="T84" s="227"/>
      <c r="U84" s="227"/>
      <c r="V84" s="227"/>
      <c r="W84" s="227"/>
      <c r="X84" s="227"/>
      <c r="Y84" s="227"/>
      <c r="Z84" s="227"/>
      <c r="AA84" s="227"/>
      <c r="AB84" s="227"/>
      <c r="AC84" s="227"/>
      <c r="AD84" s="227"/>
      <c r="AE84" s="227"/>
      <c r="AF84" s="227"/>
      <c r="AG84" s="227"/>
      <c r="AH84" s="227"/>
      <c r="AI84" s="227"/>
      <c r="AJ84" s="287" t="s">
        <v>510</v>
      </c>
      <c r="AK84" s="287"/>
      <c r="AL84" s="287"/>
      <c r="AM84" s="287"/>
      <c r="AN84" s="287"/>
      <c r="AO84" s="287"/>
      <c r="AP84" s="287"/>
      <c r="AQ84" s="287"/>
      <c r="AR84" s="287"/>
      <c r="AS84" s="287"/>
      <c r="AT84" s="227"/>
      <c r="AU84" s="227"/>
      <c r="AV84" s="227"/>
      <c r="AW84" s="227"/>
      <c r="AX84" s="304" t="s">
        <v>511</v>
      </c>
      <c r="AY84" s="304"/>
      <c r="AZ84" s="304"/>
      <c r="BA84" s="304"/>
      <c r="BB84" s="304"/>
      <c r="BC84" s="304"/>
      <c r="BD84" s="304"/>
    </row>
    <row r="85" spans="1:56" ht="11.85" customHeight="1">
      <c r="A85" s="248"/>
      <c r="B85" s="248"/>
      <c r="C85" s="248"/>
      <c r="D85" s="234" t="s">
        <v>512</v>
      </c>
      <c r="E85" s="234"/>
      <c r="F85" s="234"/>
      <c r="G85" s="234"/>
      <c r="H85" s="234"/>
      <c r="I85" s="234"/>
      <c r="J85" s="234"/>
      <c r="K85" s="234"/>
      <c r="L85" s="234"/>
      <c r="M85" s="234"/>
      <c r="N85" s="234"/>
      <c r="O85" s="234"/>
      <c r="P85" s="234"/>
      <c r="Q85" s="234"/>
      <c r="R85" s="234"/>
      <c r="S85" s="234"/>
      <c r="T85" s="234"/>
      <c r="U85" s="234"/>
      <c r="V85" s="234"/>
      <c r="W85" s="234"/>
      <c r="X85" s="234"/>
      <c r="Y85" s="234"/>
      <c r="Z85" s="234"/>
      <c r="AA85" s="234"/>
      <c r="AB85" s="234"/>
      <c r="AC85" s="234"/>
      <c r="AD85" s="234"/>
      <c r="AE85" s="234"/>
      <c r="AF85" s="234"/>
      <c r="AG85" s="234"/>
      <c r="AH85" s="234"/>
      <c r="AI85" s="234"/>
      <c r="AJ85" s="288" t="s">
        <v>513</v>
      </c>
      <c r="AK85" s="288"/>
      <c r="AL85" s="288"/>
      <c r="AM85" s="288"/>
      <c r="AN85" s="288"/>
      <c r="AO85" s="288"/>
      <c r="AP85" s="288"/>
      <c r="AQ85" s="288"/>
      <c r="AR85" s="288"/>
      <c r="AS85" s="288"/>
      <c r="AT85" s="227"/>
      <c r="AU85" s="227"/>
      <c r="AV85" s="227"/>
      <c r="AW85" s="227"/>
      <c r="AX85" s="305" t="s">
        <v>514</v>
      </c>
      <c r="AY85" s="305"/>
      <c r="AZ85" s="305"/>
      <c r="BA85" s="305"/>
      <c r="BB85" s="305"/>
      <c r="BC85" s="305"/>
      <c r="BD85" s="305"/>
    </row>
    <row r="86" spans="1:56" ht="11.85" customHeight="1">
      <c r="A86" s="248"/>
      <c r="B86" s="248"/>
      <c r="C86" s="301" t="s">
        <v>515</v>
      </c>
      <c r="D86" s="301"/>
      <c r="E86" s="301"/>
      <c r="F86" s="301"/>
      <c r="G86" s="301"/>
      <c r="H86" s="301"/>
      <c r="I86" s="301"/>
      <c r="J86" s="301"/>
      <c r="K86" s="227"/>
      <c r="L86" s="227"/>
      <c r="M86" s="227"/>
      <c r="N86" s="227"/>
      <c r="O86" s="227"/>
      <c r="P86" s="227"/>
      <c r="Q86" s="227"/>
      <c r="R86" s="227"/>
      <c r="S86" s="227"/>
      <c r="T86" s="227"/>
      <c r="U86" s="227"/>
      <c r="V86" s="227"/>
      <c r="W86" s="227"/>
      <c r="X86" s="227"/>
      <c r="Y86" s="227"/>
      <c r="Z86" s="227"/>
      <c r="AA86" s="227"/>
      <c r="AB86" s="227"/>
      <c r="AC86" s="227"/>
      <c r="AD86" s="227"/>
      <c r="AE86" s="227"/>
      <c r="AF86" s="227"/>
      <c r="AG86" s="227"/>
      <c r="AH86" s="227"/>
      <c r="AI86" s="227"/>
      <c r="AJ86" s="306" t="s">
        <v>516</v>
      </c>
      <c r="AK86" s="306"/>
      <c r="AL86" s="306"/>
      <c r="AM86" s="306"/>
      <c r="AN86" s="306"/>
      <c r="AO86" s="306"/>
      <c r="AP86" s="306"/>
      <c r="AQ86" s="306"/>
      <c r="AR86" s="306"/>
      <c r="AS86" s="306"/>
      <c r="AT86" s="227"/>
      <c r="AU86" s="227"/>
      <c r="AV86" s="227"/>
      <c r="AW86" s="227"/>
      <c r="AX86" s="307" t="s">
        <v>517</v>
      </c>
      <c r="AY86" s="307"/>
      <c r="AZ86" s="307"/>
      <c r="BA86" s="307"/>
      <c r="BB86" s="307"/>
      <c r="BC86" s="307"/>
      <c r="BD86" s="307"/>
    </row>
    <row r="87" spans="1:56" ht="11.85" customHeight="1">
      <c r="A87" s="5"/>
      <c r="B87" s="279" t="s">
        <v>518</v>
      </c>
      <c r="C87" s="279"/>
      <c r="D87" s="279"/>
      <c r="E87" s="279"/>
      <c r="F87" s="279"/>
      <c r="G87" s="279"/>
      <c r="H87" s="279"/>
      <c r="I87" s="279"/>
      <c r="J87" s="279"/>
      <c r="K87" s="279"/>
      <c r="L87" s="279"/>
      <c r="M87" s="279"/>
      <c r="N87" s="279"/>
      <c r="O87" s="279"/>
      <c r="P87" s="279"/>
      <c r="Q87" s="279"/>
      <c r="R87" s="279"/>
      <c r="S87" s="279"/>
      <c r="T87" s="279"/>
      <c r="U87" s="279"/>
      <c r="V87" s="279"/>
      <c r="W87" s="279"/>
      <c r="X87" s="279"/>
      <c r="Y87" s="279"/>
      <c r="Z87" s="279"/>
      <c r="AA87" s="279"/>
      <c r="AB87" s="279"/>
      <c r="AC87" s="279"/>
      <c r="AD87" s="279"/>
      <c r="AE87" s="279"/>
      <c r="AF87" s="279"/>
      <c r="AG87" s="279"/>
      <c r="AH87" s="279"/>
      <c r="AI87" s="279"/>
      <c r="AJ87" s="308" t="s">
        <v>519</v>
      </c>
      <c r="AK87" s="308"/>
      <c r="AL87" s="308"/>
      <c r="AM87" s="308"/>
      <c r="AN87" s="308"/>
      <c r="AO87" s="308"/>
      <c r="AP87" s="308"/>
      <c r="AQ87" s="308"/>
      <c r="AR87" s="308"/>
      <c r="AS87" s="308"/>
      <c r="AT87" s="227"/>
      <c r="AU87" s="227"/>
      <c r="AV87" s="227"/>
      <c r="AW87" s="227"/>
      <c r="AX87" s="309" t="s">
        <v>520</v>
      </c>
      <c r="AY87" s="309"/>
      <c r="AZ87" s="309"/>
      <c r="BA87" s="309"/>
      <c r="BB87" s="309"/>
      <c r="BC87" s="309"/>
      <c r="BD87" s="309"/>
    </row>
    <row r="88" spans="1:56" ht="5.85" customHeight="1">
      <c r="A88" s="260"/>
      <c r="B88" s="260"/>
      <c r="C88" s="260"/>
      <c r="D88" s="260"/>
      <c r="E88" s="260"/>
      <c r="F88" s="260"/>
      <c r="G88" s="260"/>
      <c r="H88" s="260"/>
      <c r="I88" s="260"/>
      <c r="J88" s="260"/>
      <c r="K88" s="260"/>
      <c r="L88" s="260"/>
      <c r="M88" s="260"/>
      <c r="N88" s="260"/>
      <c r="O88" s="260"/>
      <c r="P88" s="260"/>
      <c r="Q88" s="260"/>
      <c r="R88" s="260"/>
      <c r="S88" s="260"/>
      <c r="T88" s="260"/>
      <c r="U88" s="260"/>
      <c r="V88" s="260"/>
      <c r="W88" s="260"/>
      <c r="X88" s="260"/>
      <c r="Y88" s="260"/>
      <c r="Z88" s="260"/>
      <c r="AA88" s="260"/>
      <c r="AB88" s="260"/>
      <c r="AC88" s="260"/>
      <c r="AD88" s="260"/>
      <c r="AE88" s="260"/>
      <c r="AF88" s="260"/>
      <c r="AG88" s="260"/>
      <c r="AH88" s="260"/>
      <c r="AI88" s="260"/>
      <c r="AJ88" s="260"/>
      <c r="AK88" s="260"/>
      <c r="AL88" s="260"/>
      <c r="AM88" s="260"/>
      <c r="AN88" s="260"/>
      <c r="AO88" s="260"/>
      <c r="AP88" s="260"/>
      <c r="AQ88" s="260"/>
      <c r="AR88" s="260"/>
      <c r="AS88" s="260"/>
      <c r="AT88" s="260"/>
      <c r="AU88" s="260"/>
      <c r="AV88" s="260"/>
      <c r="AW88" s="260"/>
      <c r="AX88" s="260"/>
      <c r="AY88" s="260"/>
      <c r="AZ88" s="260"/>
      <c r="BA88" s="260"/>
      <c r="BB88" s="260"/>
      <c r="BC88" s="260"/>
      <c r="BD88" s="260"/>
    </row>
    <row r="89" spans="1:56" ht="17.100000000000001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</row>
    <row r="90" spans="1:56" ht="11.85" customHeight="1">
      <c r="A90" s="273"/>
      <c r="B90" s="273"/>
      <c r="C90" s="273"/>
      <c r="D90" s="273"/>
      <c r="E90" s="273"/>
      <c r="F90" s="273"/>
      <c r="G90" s="273"/>
      <c r="H90" s="273"/>
      <c r="I90" s="273"/>
      <c r="J90" s="273"/>
      <c r="K90" s="273"/>
      <c r="L90" s="273"/>
      <c r="M90" s="273"/>
      <c r="N90" s="273"/>
      <c r="O90" s="273"/>
      <c r="P90" s="273"/>
      <c r="Q90" s="273"/>
      <c r="R90" s="273"/>
      <c r="S90" s="310" t="s">
        <v>397</v>
      </c>
      <c r="T90" s="310"/>
      <c r="U90" s="310"/>
      <c r="V90" s="310"/>
      <c r="W90" s="310"/>
      <c r="X90" s="310"/>
      <c r="Y90" s="310"/>
      <c r="Z90" s="310"/>
      <c r="AA90" s="310"/>
      <c r="AB90" s="310"/>
      <c r="AC90" s="310"/>
      <c r="AD90" s="275"/>
      <c r="AE90" s="275"/>
      <c r="AF90" s="275"/>
      <c r="AG90" s="275"/>
      <c r="AH90" s="275"/>
      <c r="AI90" s="275"/>
      <c r="AJ90" s="275"/>
      <c r="AK90" s="275"/>
      <c r="AL90" s="275"/>
      <c r="AM90" s="275"/>
      <c r="AN90" s="275"/>
      <c r="AO90" s="275"/>
      <c r="AP90" s="275"/>
      <c r="AQ90" s="275"/>
      <c r="AR90" s="275"/>
      <c r="AS90" s="275"/>
      <c r="AT90" s="275"/>
      <c r="AU90" s="275"/>
      <c r="AV90" s="275"/>
      <c r="AW90" s="275"/>
      <c r="AX90" s="275"/>
      <c r="AY90" s="275"/>
      <c r="AZ90" s="275"/>
      <c r="BA90" s="275"/>
      <c r="BB90" s="275"/>
      <c r="BC90" s="275"/>
      <c r="BD90" s="275"/>
    </row>
    <row r="91" spans="1:56" ht="11.85" customHeight="1">
      <c r="A91" s="311" t="s">
        <v>521</v>
      </c>
      <c r="B91" s="311"/>
      <c r="C91" s="311"/>
      <c r="D91" s="311"/>
      <c r="E91" s="311"/>
      <c r="F91" s="311"/>
      <c r="G91" s="311"/>
      <c r="H91" s="311"/>
      <c r="I91" s="311"/>
      <c r="J91" s="311"/>
      <c r="K91" s="311"/>
      <c r="L91" s="311"/>
      <c r="M91" s="311"/>
      <c r="N91" s="311"/>
      <c r="O91" s="311"/>
      <c r="P91" s="311"/>
      <c r="Q91" s="311"/>
      <c r="R91" s="311"/>
      <c r="S91" s="311"/>
      <c r="T91" s="311"/>
      <c r="U91" s="311"/>
      <c r="V91" s="311"/>
      <c r="W91" s="311"/>
      <c r="X91" s="311"/>
      <c r="Y91" s="311"/>
      <c r="Z91" s="311"/>
      <c r="AA91" s="311"/>
      <c r="AB91" s="311"/>
      <c r="AC91" s="311"/>
      <c r="AD91" s="311"/>
      <c r="AE91" s="311"/>
      <c r="AF91" s="311"/>
      <c r="AG91" s="311"/>
      <c r="AH91" s="311"/>
      <c r="AI91" s="311"/>
      <c r="AJ91" s="311"/>
      <c r="AK91" s="311"/>
      <c r="AL91" s="311"/>
      <c r="AM91" s="311"/>
      <c r="AN91" s="311"/>
      <c r="AO91" s="311"/>
      <c r="AP91" s="311"/>
      <c r="AQ91" s="311"/>
      <c r="AR91" s="311"/>
      <c r="AS91" s="311"/>
      <c r="AT91" s="311"/>
      <c r="AU91" s="311"/>
      <c r="AV91" s="311"/>
      <c r="AW91" s="311"/>
      <c r="AX91" s="311"/>
      <c r="AY91" s="311"/>
      <c r="AZ91" s="311"/>
      <c r="BA91" s="311"/>
      <c r="BB91" s="311"/>
      <c r="BC91" s="311"/>
      <c r="BD91" s="311"/>
    </row>
    <row r="92" spans="1:56" ht="5.85" customHeight="1">
      <c r="A92" s="312"/>
      <c r="B92" s="312"/>
      <c r="C92" s="312"/>
      <c r="D92" s="312"/>
      <c r="E92" s="312"/>
      <c r="F92" s="312"/>
      <c r="G92" s="312"/>
      <c r="H92" s="312"/>
      <c r="I92" s="312"/>
      <c r="J92" s="312"/>
      <c r="K92" s="312"/>
      <c r="L92" s="312"/>
      <c r="M92" s="312"/>
      <c r="N92" s="312"/>
      <c r="O92" s="312"/>
      <c r="P92" s="312"/>
      <c r="Q92" s="312"/>
      <c r="R92" s="312"/>
      <c r="S92" s="312"/>
      <c r="T92" s="312"/>
      <c r="U92" s="312"/>
      <c r="V92" s="312"/>
      <c r="W92" s="312"/>
      <c r="X92" s="312"/>
      <c r="Y92" s="312"/>
      <c r="Z92" s="312"/>
      <c r="AA92" s="312"/>
      <c r="AB92" s="312"/>
      <c r="AC92" s="312"/>
      <c r="AD92" s="312"/>
      <c r="AE92" s="312"/>
      <c r="AF92" s="312"/>
      <c r="AG92" s="312"/>
      <c r="AH92" s="312"/>
      <c r="AI92" s="312"/>
      <c r="AJ92" s="312"/>
      <c r="AK92" s="312"/>
      <c r="AL92" s="312"/>
      <c r="AM92" s="312"/>
      <c r="AN92" s="312"/>
      <c r="AO92" s="312"/>
      <c r="AP92" s="312"/>
      <c r="AQ92" s="312"/>
      <c r="AR92" s="312"/>
      <c r="AS92" s="312"/>
      <c r="AT92" s="294" t="s">
        <v>399</v>
      </c>
      <c r="AU92" s="294"/>
      <c r="AV92" s="294"/>
      <c r="AW92" s="294"/>
      <c r="AX92" s="294"/>
      <c r="AY92" s="294"/>
      <c r="AZ92" s="294" t="s">
        <v>400</v>
      </c>
      <c r="BA92" s="294"/>
      <c r="BB92" s="294"/>
      <c r="BC92" s="313"/>
      <c r="BD92" s="313"/>
    </row>
    <row r="93" spans="1:56" ht="5.25" customHeight="1">
      <c r="A93" s="248"/>
      <c r="B93" s="248"/>
      <c r="C93" s="248"/>
      <c r="D93" s="248"/>
      <c r="E93" s="248"/>
      <c r="F93" s="248"/>
      <c r="G93" s="248"/>
      <c r="H93" s="248"/>
      <c r="I93" s="248"/>
      <c r="J93" s="248"/>
      <c r="K93" s="248"/>
      <c r="L93" s="248"/>
      <c r="M93" s="248"/>
      <c r="N93" s="248"/>
      <c r="O93" s="248"/>
      <c r="P93" s="248"/>
      <c r="Q93" s="248"/>
      <c r="R93" s="248"/>
      <c r="S93" s="248"/>
      <c r="T93" s="248"/>
      <c r="U93" s="248"/>
      <c r="V93" s="248"/>
      <c r="W93" s="248"/>
      <c r="X93" s="248"/>
      <c r="Y93" s="248"/>
      <c r="Z93" s="248"/>
      <c r="AA93" s="248"/>
      <c r="AB93" s="248"/>
      <c r="AC93" s="248"/>
      <c r="AD93" s="248"/>
      <c r="AE93" s="248"/>
      <c r="AF93" s="248"/>
      <c r="AG93" s="248"/>
      <c r="AH93" s="248"/>
      <c r="AI93" s="248"/>
      <c r="AJ93" s="248"/>
      <c r="AK93" s="248"/>
      <c r="AL93" s="248"/>
      <c r="AM93" s="248"/>
      <c r="AN93" s="248"/>
      <c r="AO93" s="248"/>
      <c r="AP93" s="248"/>
      <c r="AQ93" s="248"/>
      <c r="AR93" s="248"/>
      <c r="AS93" s="248"/>
      <c r="AT93" s="294"/>
      <c r="AU93" s="294"/>
      <c r="AV93" s="294"/>
      <c r="AW93" s="294"/>
      <c r="AX93" s="294"/>
      <c r="AY93" s="294"/>
      <c r="AZ93" s="294"/>
      <c r="BA93" s="294"/>
      <c r="BB93" s="294"/>
      <c r="BC93" s="250"/>
      <c r="BD93" s="250"/>
    </row>
    <row r="94" spans="1:56" ht="5.85" customHeight="1">
      <c r="A94" s="248"/>
      <c r="B94" s="248"/>
      <c r="C94" s="248"/>
      <c r="D94" s="248"/>
      <c r="E94" s="248"/>
      <c r="F94" s="248"/>
      <c r="G94" s="248"/>
      <c r="H94" s="248"/>
      <c r="I94" s="248"/>
      <c r="J94" s="248"/>
      <c r="K94" s="248"/>
      <c r="L94" s="248"/>
      <c r="M94" s="248"/>
      <c r="N94" s="248"/>
      <c r="O94" s="248"/>
      <c r="P94" s="248"/>
      <c r="Q94" s="248"/>
      <c r="R94" s="248"/>
      <c r="S94" s="248"/>
      <c r="T94" s="248"/>
      <c r="U94" s="248"/>
      <c r="V94" s="248"/>
      <c r="W94" s="248"/>
      <c r="X94" s="248"/>
      <c r="Y94" s="248"/>
      <c r="Z94" s="248"/>
      <c r="AA94" s="248"/>
      <c r="AB94" s="248"/>
      <c r="AC94" s="248"/>
      <c r="AD94" s="248"/>
      <c r="AE94" s="248"/>
      <c r="AF94" s="248"/>
      <c r="AG94" s="248"/>
      <c r="AH94" s="248"/>
      <c r="AI94" s="248"/>
      <c r="AJ94" s="277" t="s">
        <v>259</v>
      </c>
      <c r="AK94" s="277"/>
      <c r="AL94" s="277"/>
      <c r="AM94" s="277"/>
      <c r="AN94" s="277"/>
      <c r="AO94" s="277"/>
      <c r="AP94" s="277"/>
      <c r="AQ94" s="277"/>
      <c r="AR94" s="277"/>
      <c r="AS94" s="277"/>
      <c r="AT94" s="227"/>
      <c r="AU94" s="227"/>
      <c r="AV94" s="227"/>
      <c r="AW94" s="227"/>
      <c r="AX94" s="278" t="s">
        <v>260</v>
      </c>
      <c r="AY94" s="278"/>
      <c r="AZ94" s="278"/>
      <c r="BA94" s="278"/>
      <c r="BB94" s="278"/>
      <c r="BC94" s="278"/>
      <c r="BD94" s="278"/>
    </row>
    <row r="95" spans="1:56" ht="11.85" customHeight="1">
      <c r="A95" s="248"/>
      <c r="B95" s="248"/>
      <c r="C95" s="248"/>
      <c r="D95" s="248"/>
      <c r="E95" s="248"/>
      <c r="F95" s="248"/>
      <c r="G95" s="248"/>
      <c r="H95" s="248"/>
      <c r="I95" s="248"/>
      <c r="J95" s="248"/>
      <c r="K95" s="248"/>
      <c r="L95" s="248"/>
      <c r="M95" s="248"/>
      <c r="N95" s="248"/>
      <c r="O95" s="248"/>
      <c r="P95" s="248"/>
      <c r="Q95" s="248"/>
      <c r="R95" s="248"/>
      <c r="S95" s="248"/>
      <c r="T95" s="248"/>
      <c r="U95" s="248"/>
      <c r="V95" s="248"/>
      <c r="W95" s="248"/>
      <c r="X95" s="248"/>
      <c r="Y95" s="248"/>
      <c r="Z95" s="248"/>
      <c r="AA95" s="276" t="s">
        <v>261</v>
      </c>
      <c r="AB95" s="276"/>
      <c r="AC95" s="276"/>
      <c r="AD95" s="276"/>
      <c r="AE95" s="276"/>
      <c r="AF95" s="276"/>
      <c r="AG95" s="276"/>
      <c r="AH95" s="276"/>
      <c r="AI95" s="7"/>
      <c r="AJ95" s="277"/>
      <c r="AK95" s="277"/>
      <c r="AL95" s="277"/>
      <c r="AM95" s="277"/>
      <c r="AN95" s="277"/>
      <c r="AO95" s="277"/>
      <c r="AP95" s="277"/>
      <c r="AQ95" s="277"/>
      <c r="AR95" s="277"/>
      <c r="AS95" s="277"/>
      <c r="AT95" s="227"/>
      <c r="AU95" s="227"/>
      <c r="AV95" s="227"/>
      <c r="AW95" s="227"/>
      <c r="AX95" s="278"/>
      <c r="AY95" s="278"/>
      <c r="AZ95" s="278"/>
      <c r="BA95" s="278"/>
      <c r="BB95" s="278"/>
      <c r="BC95" s="278"/>
      <c r="BD95" s="278"/>
    </row>
    <row r="96" spans="1:56" ht="5.85" customHeight="1">
      <c r="A96" s="251"/>
      <c r="B96" s="251"/>
      <c r="C96" s="251"/>
      <c r="D96" s="251"/>
      <c r="E96" s="251"/>
      <c r="F96" s="251"/>
      <c r="G96" s="251"/>
      <c r="H96" s="251"/>
      <c r="I96" s="251"/>
      <c r="J96" s="251"/>
      <c r="K96" s="251"/>
      <c r="L96" s="251"/>
      <c r="M96" s="251"/>
      <c r="N96" s="251"/>
      <c r="O96" s="251"/>
      <c r="P96" s="251"/>
      <c r="Q96" s="251"/>
      <c r="R96" s="251"/>
      <c r="S96" s="251"/>
      <c r="T96" s="251"/>
      <c r="U96" s="251"/>
      <c r="V96" s="251"/>
      <c r="W96" s="251"/>
      <c r="X96" s="251"/>
      <c r="Y96" s="251"/>
      <c r="Z96" s="251"/>
      <c r="AA96" s="251"/>
      <c r="AB96" s="251"/>
      <c r="AC96" s="251"/>
      <c r="AD96" s="251"/>
      <c r="AE96" s="251"/>
      <c r="AF96" s="251"/>
      <c r="AG96" s="251"/>
      <c r="AH96" s="251"/>
      <c r="AI96" s="251"/>
      <c r="AJ96" s="251"/>
      <c r="AK96" s="251"/>
      <c r="AL96" s="251"/>
      <c r="AM96" s="251"/>
      <c r="AN96" s="251"/>
      <c r="AO96" s="251"/>
      <c r="AP96" s="251"/>
      <c r="AQ96" s="251"/>
      <c r="AR96" s="251"/>
      <c r="AS96" s="251"/>
      <c r="AT96" s="251"/>
      <c r="AU96" s="251"/>
      <c r="AV96" s="251"/>
      <c r="AW96" s="251"/>
      <c r="AX96" s="251"/>
      <c r="AY96" s="251"/>
      <c r="AZ96" s="251"/>
      <c r="BA96" s="251"/>
      <c r="BB96" s="251"/>
      <c r="BC96" s="251"/>
      <c r="BD96" s="251"/>
    </row>
    <row r="97" spans="1:56" ht="11.85" customHeight="1">
      <c r="A97" s="296" t="s">
        <v>522</v>
      </c>
      <c r="B97" s="296"/>
      <c r="C97" s="296"/>
      <c r="D97" s="296"/>
      <c r="E97" s="296"/>
      <c r="F97" s="296"/>
      <c r="G97" s="296"/>
      <c r="H97" s="296"/>
      <c r="I97" s="296"/>
      <c r="J97" s="296"/>
      <c r="K97" s="296"/>
      <c r="L97" s="296"/>
      <c r="M97" s="296"/>
      <c r="N97" s="296"/>
      <c r="O97" s="296"/>
      <c r="P97" s="296"/>
      <c r="Q97" s="296"/>
      <c r="R97" s="296"/>
      <c r="S97" s="296"/>
      <c r="T97" s="296"/>
      <c r="U97" s="296"/>
      <c r="V97" s="296"/>
      <c r="W97" s="296"/>
      <c r="X97" s="296"/>
      <c r="Y97" s="296"/>
      <c r="Z97" s="296"/>
      <c r="AA97" s="296"/>
      <c r="AB97" s="296"/>
      <c r="AC97" s="296"/>
      <c r="AD97" s="296"/>
      <c r="AE97" s="296"/>
      <c r="AF97" s="296"/>
      <c r="AG97" s="296"/>
      <c r="AH97" s="296"/>
      <c r="AI97" s="296"/>
      <c r="AJ97" s="296"/>
      <c r="AK97" s="296"/>
      <c r="AL97" s="296"/>
      <c r="AM97" s="296"/>
      <c r="AN97" s="250"/>
      <c r="AO97" s="250"/>
      <c r="AP97" s="250"/>
      <c r="AQ97" s="250"/>
      <c r="AR97" s="250"/>
      <c r="AS97" s="250"/>
      <c r="AT97" s="250"/>
      <c r="AU97" s="250"/>
      <c r="AV97" s="250"/>
      <c r="AW97" s="250"/>
      <c r="AX97" s="250"/>
      <c r="AY97" s="250"/>
      <c r="AZ97" s="250"/>
      <c r="BA97" s="250"/>
      <c r="BB97" s="250"/>
      <c r="BC97" s="250"/>
      <c r="BD97" s="250"/>
    </row>
    <row r="98" spans="1:56" ht="11.1" customHeight="1">
      <c r="A98" s="314" t="s">
        <v>523</v>
      </c>
      <c r="B98" s="314"/>
      <c r="C98" s="314"/>
      <c r="D98" s="314"/>
      <c r="E98" s="314"/>
      <c r="F98" s="314"/>
      <c r="G98" s="314"/>
      <c r="H98" s="314"/>
      <c r="I98" s="314"/>
      <c r="J98" s="314"/>
      <c r="K98" s="314"/>
      <c r="L98" s="314"/>
      <c r="M98" s="314"/>
      <c r="N98" s="314"/>
      <c r="O98" s="314"/>
      <c r="P98" s="314"/>
      <c r="Q98" s="314"/>
      <c r="R98" s="314"/>
      <c r="S98" s="314"/>
      <c r="T98" s="314"/>
      <c r="U98" s="314"/>
      <c r="V98" s="314"/>
      <c r="W98" s="314"/>
      <c r="X98" s="314"/>
      <c r="Y98" s="314"/>
      <c r="Z98" s="314"/>
      <c r="AA98" s="314"/>
      <c r="AB98" s="314"/>
      <c r="AC98" s="314"/>
      <c r="AD98" s="314"/>
      <c r="AE98" s="314"/>
      <c r="AF98" s="314"/>
      <c r="AG98" s="314"/>
      <c r="AH98" s="314"/>
      <c r="AI98" s="314"/>
      <c r="AJ98" s="314"/>
      <c r="AK98" s="314"/>
      <c r="AL98" s="314"/>
      <c r="AM98" s="314"/>
      <c r="AN98" s="315">
        <v>0</v>
      </c>
      <c r="AO98" s="315"/>
      <c r="AP98" s="315"/>
      <c r="AQ98" s="315"/>
      <c r="AR98" s="315"/>
      <c r="AS98" s="315"/>
      <c r="AT98" s="227"/>
      <c r="AU98" s="227"/>
      <c r="AV98" s="227"/>
      <c r="AW98" s="227"/>
      <c r="AX98" s="316">
        <v>0</v>
      </c>
      <c r="AY98" s="316"/>
      <c r="AZ98" s="316"/>
      <c r="BA98" s="316"/>
      <c r="BB98" s="316"/>
      <c r="BC98" s="316"/>
      <c r="BD98" s="316"/>
    </row>
    <row r="99" spans="1:56" ht="11.85" customHeight="1">
      <c r="A99" s="314" t="s">
        <v>524</v>
      </c>
      <c r="B99" s="314"/>
      <c r="C99" s="314"/>
      <c r="D99" s="314"/>
      <c r="E99" s="314"/>
      <c r="F99" s="314"/>
      <c r="G99" s="314"/>
      <c r="H99" s="314"/>
      <c r="I99" s="314"/>
      <c r="J99" s="314"/>
      <c r="K99" s="314"/>
      <c r="L99" s="314"/>
      <c r="M99" s="314"/>
      <c r="N99" s="314"/>
      <c r="O99" s="314"/>
      <c r="P99" s="314"/>
      <c r="Q99" s="314"/>
      <c r="R99" s="314"/>
      <c r="S99" s="314"/>
      <c r="T99" s="314"/>
      <c r="U99" s="314"/>
      <c r="V99" s="314"/>
      <c r="W99" s="227"/>
      <c r="X99" s="227"/>
      <c r="Y99" s="227"/>
      <c r="Z99" s="227"/>
      <c r="AA99" s="227"/>
      <c r="AB99" s="227"/>
      <c r="AC99" s="227"/>
      <c r="AD99" s="227"/>
      <c r="AE99" s="227"/>
      <c r="AF99" s="227"/>
      <c r="AG99" s="227"/>
      <c r="AH99" s="227"/>
      <c r="AI99" s="227"/>
      <c r="AJ99" s="317">
        <v>0</v>
      </c>
      <c r="AK99" s="317"/>
      <c r="AL99" s="317"/>
      <c r="AM99" s="317"/>
      <c r="AN99" s="317"/>
      <c r="AO99" s="317"/>
      <c r="AP99" s="317"/>
      <c r="AQ99" s="317"/>
      <c r="AR99" s="317"/>
      <c r="AS99" s="317"/>
      <c r="AT99" s="227"/>
      <c r="AU99" s="227"/>
      <c r="AV99" s="227"/>
      <c r="AW99" s="227"/>
      <c r="AX99" s="316">
        <v>0</v>
      </c>
      <c r="AY99" s="316"/>
      <c r="AZ99" s="316"/>
      <c r="BA99" s="316"/>
      <c r="BB99" s="316"/>
      <c r="BC99" s="316"/>
      <c r="BD99" s="316"/>
    </row>
    <row r="100" spans="1:56" ht="11.85" customHeight="1">
      <c r="A100" s="314" t="s">
        <v>525</v>
      </c>
      <c r="B100" s="314"/>
      <c r="C100" s="314"/>
      <c r="D100" s="314"/>
      <c r="E100" s="314"/>
      <c r="F100" s="314"/>
      <c r="G100" s="314"/>
      <c r="H100" s="314"/>
      <c r="I100" s="314"/>
      <c r="J100" s="314"/>
      <c r="K100" s="314"/>
      <c r="L100" s="314"/>
      <c r="M100" s="314"/>
      <c r="N100" s="314"/>
      <c r="O100" s="314"/>
      <c r="P100" s="314"/>
      <c r="Q100" s="314"/>
      <c r="R100" s="314"/>
      <c r="S100" s="314"/>
      <c r="T100" s="314"/>
      <c r="U100" s="314"/>
      <c r="V100" s="314"/>
      <c r="W100" s="314"/>
      <c r="X100" s="314"/>
      <c r="Y100" s="314"/>
      <c r="Z100" s="314"/>
      <c r="AA100" s="314"/>
      <c r="AB100" s="314"/>
      <c r="AC100" s="314"/>
      <c r="AD100" s="314"/>
      <c r="AE100" s="314"/>
      <c r="AF100" s="314"/>
      <c r="AG100" s="314"/>
      <c r="AH100" s="314"/>
      <c r="AI100" s="314"/>
      <c r="AJ100" s="315">
        <v>0</v>
      </c>
      <c r="AK100" s="315"/>
      <c r="AL100" s="315"/>
      <c r="AM100" s="315"/>
      <c r="AN100" s="315"/>
      <c r="AO100" s="315"/>
      <c r="AP100" s="315"/>
      <c r="AQ100" s="315"/>
      <c r="AR100" s="315"/>
      <c r="AS100" s="315"/>
      <c r="AT100" s="227"/>
      <c r="AU100" s="227"/>
      <c r="AV100" s="227"/>
      <c r="AW100" s="227"/>
      <c r="AX100" s="318">
        <v>0</v>
      </c>
      <c r="AY100" s="318"/>
      <c r="AZ100" s="318"/>
      <c r="BA100" s="318"/>
      <c r="BB100" s="318"/>
      <c r="BC100" s="318"/>
      <c r="BD100" s="318"/>
    </row>
    <row r="101" spans="1:56" ht="11.85" customHeight="1">
      <c r="A101" s="314" t="s">
        <v>526</v>
      </c>
      <c r="B101" s="314"/>
      <c r="C101" s="314"/>
      <c r="D101" s="314"/>
      <c r="E101" s="314"/>
      <c r="F101" s="314"/>
      <c r="G101" s="314"/>
      <c r="H101" s="314"/>
      <c r="I101" s="314"/>
      <c r="J101" s="314"/>
      <c r="K101" s="314"/>
      <c r="L101" s="314"/>
      <c r="M101" s="314"/>
      <c r="N101" s="314"/>
      <c r="O101" s="314"/>
      <c r="P101" s="314"/>
      <c r="Q101" s="314"/>
      <c r="R101" s="314"/>
      <c r="S101" s="314"/>
      <c r="T101" s="314"/>
      <c r="U101" s="314"/>
      <c r="V101" s="314"/>
      <c r="W101" s="227"/>
      <c r="X101" s="227"/>
      <c r="Y101" s="227"/>
      <c r="Z101" s="227"/>
      <c r="AA101" s="227"/>
      <c r="AB101" s="227"/>
      <c r="AC101" s="227"/>
      <c r="AD101" s="227"/>
      <c r="AE101" s="227"/>
      <c r="AF101" s="227"/>
      <c r="AG101" s="227"/>
      <c r="AH101" s="227"/>
      <c r="AI101" s="227"/>
      <c r="AJ101" s="319" t="s">
        <v>527</v>
      </c>
      <c r="AK101" s="319"/>
      <c r="AL101" s="319"/>
      <c r="AM101" s="319"/>
      <c r="AN101" s="319"/>
      <c r="AO101" s="319"/>
      <c r="AP101" s="319"/>
      <c r="AQ101" s="319"/>
      <c r="AR101" s="319"/>
      <c r="AS101" s="319"/>
      <c r="AT101" s="227"/>
      <c r="AU101" s="227"/>
      <c r="AV101" s="227"/>
      <c r="AW101" s="227"/>
      <c r="AX101" s="300">
        <v>0</v>
      </c>
      <c r="AY101" s="300"/>
      <c r="AZ101" s="300"/>
      <c r="BA101" s="300"/>
      <c r="BB101" s="300"/>
      <c r="BC101" s="300"/>
      <c r="BD101" s="300"/>
    </row>
    <row r="102" spans="1:56" ht="11.1" customHeight="1">
      <c r="A102" s="320" t="s">
        <v>528</v>
      </c>
      <c r="B102" s="320"/>
      <c r="C102" s="320"/>
      <c r="D102" s="320"/>
      <c r="E102" s="320"/>
      <c r="F102" s="320"/>
      <c r="G102" s="320"/>
      <c r="H102" s="320"/>
      <c r="I102" s="320"/>
      <c r="J102" s="320"/>
      <c r="K102" s="320"/>
      <c r="L102" s="320"/>
      <c r="M102" s="320"/>
      <c r="N102" s="320"/>
      <c r="O102" s="320"/>
      <c r="P102" s="320"/>
      <c r="Q102" s="320"/>
      <c r="R102" s="320"/>
      <c r="S102" s="320"/>
      <c r="T102" s="320"/>
      <c r="U102" s="320"/>
      <c r="V102" s="320"/>
      <c r="W102" s="320"/>
      <c r="X102" s="320"/>
      <c r="Y102" s="320"/>
      <c r="Z102" s="320"/>
      <c r="AA102" s="320"/>
      <c r="AB102" s="320"/>
      <c r="AC102" s="320"/>
      <c r="AD102" s="320"/>
      <c r="AE102" s="320"/>
      <c r="AF102" s="320"/>
      <c r="AG102" s="320"/>
      <c r="AH102" s="320"/>
      <c r="AI102" s="320"/>
      <c r="AJ102" s="302" t="s">
        <v>527</v>
      </c>
      <c r="AK102" s="302"/>
      <c r="AL102" s="302"/>
      <c r="AM102" s="302"/>
      <c r="AN102" s="302"/>
      <c r="AO102" s="302"/>
      <c r="AP102" s="302"/>
      <c r="AQ102" s="302"/>
      <c r="AR102" s="302"/>
      <c r="AS102" s="302"/>
      <c r="AT102" s="227"/>
      <c r="AU102" s="227"/>
      <c r="AV102" s="227"/>
      <c r="AW102" s="227"/>
      <c r="AX102" s="303">
        <v>0</v>
      </c>
      <c r="AY102" s="303"/>
      <c r="AZ102" s="303"/>
      <c r="BA102" s="303"/>
      <c r="BB102" s="303"/>
      <c r="BC102" s="303"/>
      <c r="BD102" s="303"/>
    </row>
    <row r="103" spans="1:56" ht="11.85" customHeight="1">
      <c r="A103" s="296" t="s">
        <v>529</v>
      </c>
      <c r="B103" s="296"/>
      <c r="C103" s="296"/>
      <c r="D103" s="296"/>
      <c r="E103" s="296"/>
      <c r="F103" s="296"/>
      <c r="G103" s="296"/>
      <c r="H103" s="296"/>
      <c r="I103" s="296"/>
      <c r="J103" s="296"/>
      <c r="K103" s="296"/>
      <c r="L103" s="296"/>
      <c r="M103" s="296"/>
      <c r="N103" s="296"/>
      <c r="O103" s="296"/>
      <c r="P103" s="296"/>
      <c r="Q103" s="296"/>
      <c r="R103" s="296"/>
      <c r="S103" s="296"/>
      <c r="T103" s="296"/>
      <c r="U103" s="296"/>
      <c r="V103" s="296"/>
      <c r="W103" s="296"/>
      <c r="X103" s="296"/>
      <c r="Y103" s="296"/>
      <c r="Z103" s="296"/>
      <c r="AA103" s="296"/>
      <c r="AB103" s="296"/>
      <c r="AC103" s="296"/>
      <c r="AD103" s="296"/>
      <c r="AE103" s="296"/>
      <c r="AF103" s="296"/>
      <c r="AG103" s="296"/>
      <c r="AH103" s="296"/>
      <c r="AI103" s="296"/>
      <c r="AJ103" s="296"/>
      <c r="AK103" s="296"/>
      <c r="AL103" s="296"/>
      <c r="AM103" s="296"/>
      <c r="AN103" s="250"/>
      <c r="AO103" s="250"/>
      <c r="AP103" s="250"/>
      <c r="AQ103" s="250"/>
      <c r="AR103" s="250"/>
      <c r="AS103" s="250"/>
      <c r="AT103" s="250"/>
      <c r="AU103" s="250"/>
      <c r="AV103" s="250"/>
      <c r="AW103" s="250"/>
      <c r="AX103" s="250"/>
      <c r="AY103" s="250"/>
      <c r="AZ103" s="250"/>
      <c r="BA103" s="250"/>
      <c r="BB103" s="250"/>
      <c r="BC103" s="250"/>
      <c r="BD103" s="250"/>
    </row>
    <row r="104" spans="1:56" ht="11.85" customHeight="1">
      <c r="A104" s="314" t="s">
        <v>530</v>
      </c>
      <c r="B104" s="314"/>
      <c r="C104" s="314"/>
      <c r="D104" s="314"/>
      <c r="E104" s="314"/>
      <c r="F104" s="314"/>
      <c r="G104" s="314"/>
      <c r="H104" s="314"/>
      <c r="I104" s="314"/>
      <c r="J104" s="314"/>
      <c r="K104" s="314"/>
      <c r="L104" s="314"/>
      <c r="M104" s="314"/>
      <c r="N104" s="314"/>
      <c r="O104" s="314"/>
      <c r="P104" s="314"/>
      <c r="Q104" s="314"/>
      <c r="R104" s="314"/>
      <c r="S104" s="314"/>
      <c r="T104" s="314"/>
      <c r="U104" s="314"/>
      <c r="V104" s="314"/>
      <c r="W104" s="314"/>
      <c r="X104" s="314"/>
      <c r="Y104" s="314"/>
      <c r="Z104" s="314"/>
      <c r="AA104" s="314"/>
      <c r="AB104" s="314"/>
      <c r="AC104" s="314"/>
      <c r="AD104" s="314"/>
      <c r="AE104" s="314"/>
      <c r="AF104" s="314"/>
      <c r="AG104" s="314"/>
      <c r="AH104" s="314"/>
      <c r="AI104" s="314"/>
      <c r="AJ104" s="317">
        <v>0</v>
      </c>
      <c r="AK104" s="317"/>
      <c r="AL104" s="317"/>
      <c r="AM104" s="317"/>
      <c r="AN104" s="317"/>
      <c r="AO104" s="317"/>
      <c r="AP104" s="317"/>
      <c r="AQ104" s="317"/>
      <c r="AR104" s="317"/>
      <c r="AS104" s="317"/>
      <c r="AT104" s="227"/>
      <c r="AU104" s="227"/>
      <c r="AV104" s="227"/>
      <c r="AW104" s="227"/>
      <c r="AX104" s="316">
        <v>0</v>
      </c>
      <c r="AY104" s="316"/>
      <c r="AZ104" s="316"/>
      <c r="BA104" s="316"/>
      <c r="BB104" s="316"/>
      <c r="BC104" s="316"/>
      <c r="BD104" s="316"/>
    </row>
    <row r="105" spans="1:56" ht="11.85" customHeight="1">
      <c r="A105" s="314" t="s">
        <v>531</v>
      </c>
      <c r="B105" s="314"/>
      <c r="C105" s="314"/>
      <c r="D105" s="314"/>
      <c r="E105" s="314"/>
      <c r="F105" s="314"/>
      <c r="G105" s="314"/>
      <c r="H105" s="314"/>
      <c r="I105" s="314"/>
      <c r="J105" s="314"/>
      <c r="K105" s="314"/>
      <c r="L105" s="314"/>
      <c r="M105" s="314"/>
      <c r="N105" s="314"/>
      <c r="O105" s="314"/>
      <c r="P105" s="314"/>
      <c r="Q105" s="314"/>
      <c r="R105" s="314"/>
      <c r="S105" s="314"/>
      <c r="T105" s="314"/>
      <c r="U105" s="314"/>
      <c r="V105" s="314"/>
      <c r="W105" s="314"/>
      <c r="X105" s="314"/>
      <c r="Y105" s="314"/>
      <c r="Z105" s="314"/>
      <c r="AA105" s="314"/>
      <c r="AB105" s="314"/>
      <c r="AC105" s="314"/>
      <c r="AD105" s="314"/>
      <c r="AE105" s="314"/>
      <c r="AF105" s="314"/>
      <c r="AG105" s="314"/>
      <c r="AH105" s="314"/>
      <c r="AI105" s="314"/>
      <c r="AJ105" s="314"/>
      <c r="AK105" s="314"/>
      <c r="AL105" s="314"/>
      <c r="AM105" s="314"/>
      <c r="AN105" s="317" t="s">
        <v>532</v>
      </c>
      <c r="AO105" s="317"/>
      <c r="AP105" s="317"/>
      <c r="AQ105" s="317"/>
      <c r="AR105" s="317"/>
      <c r="AS105" s="317"/>
      <c r="AT105" s="227"/>
      <c r="AU105" s="227"/>
      <c r="AV105" s="227"/>
      <c r="AW105" s="227"/>
      <c r="AX105" s="316" t="s">
        <v>533</v>
      </c>
      <c r="AY105" s="316"/>
      <c r="AZ105" s="316"/>
      <c r="BA105" s="316"/>
      <c r="BB105" s="316"/>
      <c r="BC105" s="316"/>
      <c r="BD105" s="316"/>
    </row>
    <row r="106" spans="1:56" ht="11.1" customHeight="1">
      <c r="A106" s="314" t="s">
        <v>534</v>
      </c>
      <c r="B106" s="314"/>
      <c r="C106" s="314"/>
      <c r="D106" s="314"/>
      <c r="E106" s="314"/>
      <c r="F106" s="314"/>
      <c r="G106" s="314"/>
      <c r="H106" s="314"/>
      <c r="I106" s="314"/>
      <c r="J106" s="314"/>
      <c r="K106" s="314"/>
      <c r="L106" s="314"/>
      <c r="M106" s="314"/>
      <c r="N106" s="314"/>
      <c r="O106" s="314"/>
      <c r="P106" s="314"/>
      <c r="Q106" s="314"/>
      <c r="R106" s="314"/>
      <c r="S106" s="314"/>
      <c r="T106" s="314"/>
      <c r="U106" s="314"/>
      <c r="V106" s="314"/>
      <c r="W106" s="314"/>
      <c r="X106" s="314"/>
      <c r="Y106" s="314"/>
      <c r="Z106" s="314"/>
      <c r="AA106" s="314"/>
      <c r="AB106" s="314"/>
      <c r="AC106" s="314"/>
      <c r="AD106" s="314"/>
      <c r="AE106" s="314"/>
      <c r="AF106" s="314"/>
      <c r="AG106" s="314"/>
      <c r="AH106" s="314"/>
      <c r="AI106" s="314"/>
      <c r="AJ106" s="317" t="s">
        <v>535</v>
      </c>
      <c r="AK106" s="317"/>
      <c r="AL106" s="317"/>
      <c r="AM106" s="317"/>
      <c r="AN106" s="317"/>
      <c r="AO106" s="317"/>
      <c r="AP106" s="317"/>
      <c r="AQ106" s="317"/>
      <c r="AR106" s="317"/>
      <c r="AS106" s="317"/>
      <c r="AT106" s="227"/>
      <c r="AU106" s="227"/>
      <c r="AV106" s="227"/>
      <c r="AW106" s="227"/>
      <c r="AX106" s="316" t="s">
        <v>536</v>
      </c>
      <c r="AY106" s="316"/>
      <c r="AZ106" s="316"/>
      <c r="BA106" s="316"/>
      <c r="BB106" s="316"/>
      <c r="BC106" s="316"/>
      <c r="BD106" s="316"/>
    </row>
    <row r="107" spans="1:56" ht="11.85" customHeight="1">
      <c r="A107" s="314" t="s">
        <v>537</v>
      </c>
      <c r="B107" s="314"/>
      <c r="C107" s="314"/>
      <c r="D107" s="314"/>
      <c r="E107" s="314"/>
      <c r="F107" s="314"/>
      <c r="G107" s="314"/>
      <c r="H107" s="314"/>
      <c r="I107" s="314"/>
      <c r="J107" s="314"/>
      <c r="K107" s="314"/>
      <c r="L107" s="314"/>
      <c r="M107" s="314"/>
      <c r="N107" s="314"/>
      <c r="O107" s="314"/>
      <c r="P107" s="314"/>
      <c r="Q107" s="314"/>
      <c r="R107" s="314"/>
      <c r="S107" s="314"/>
      <c r="T107" s="314"/>
      <c r="U107" s="314"/>
      <c r="V107" s="314"/>
      <c r="W107" s="314"/>
      <c r="X107" s="314"/>
      <c r="Y107" s="314"/>
      <c r="Z107" s="314"/>
      <c r="AA107" s="314"/>
      <c r="AB107" s="314"/>
      <c r="AC107" s="314"/>
      <c r="AD107" s="314"/>
      <c r="AE107" s="314"/>
      <c r="AF107" s="314"/>
      <c r="AG107" s="314"/>
      <c r="AH107" s="314"/>
      <c r="AI107" s="314"/>
      <c r="AJ107" s="299" t="s">
        <v>538</v>
      </c>
      <c r="AK107" s="299"/>
      <c r="AL107" s="299"/>
      <c r="AM107" s="299"/>
      <c r="AN107" s="299"/>
      <c r="AO107" s="299"/>
      <c r="AP107" s="299"/>
      <c r="AQ107" s="299"/>
      <c r="AR107" s="299"/>
      <c r="AS107" s="299"/>
      <c r="AT107" s="227"/>
      <c r="AU107" s="227"/>
      <c r="AV107" s="227"/>
      <c r="AW107" s="227"/>
      <c r="AX107" s="300" t="s">
        <v>538</v>
      </c>
      <c r="AY107" s="300"/>
      <c r="AZ107" s="300"/>
      <c r="BA107" s="300"/>
      <c r="BB107" s="300"/>
      <c r="BC107" s="300"/>
      <c r="BD107" s="300"/>
    </row>
    <row r="108" spans="1:56" ht="11.85" customHeight="1">
      <c r="A108" s="320" t="s">
        <v>539</v>
      </c>
      <c r="B108" s="320"/>
      <c r="C108" s="320"/>
      <c r="D108" s="320"/>
      <c r="E108" s="320"/>
      <c r="F108" s="320"/>
      <c r="G108" s="320"/>
      <c r="H108" s="320"/>
      <c r="I108" s="320"/>
      <c r="J108" s="320"/>
      <c r="K108" s="320"/>
      <c r="L108" s="320"/>
      <c r="M108" s="320"/>
      <c r="N108" s="320"/>
      <c r="O108" s="320"/>
      <c r="P108" s="320"/>
      <c r="Q108" s="320"/>
      <c r="R108" s="320"/>
      <c r="S108" s="320"/>
      <c r="T108" s="320"/>
      <c r="U108" s="320"/>
      <c r="V108" s="320"/>
      <c r="W108" s="320"/>
      <c r="X108" s="320"/>
      <c r="Y108" s="320"/>
      <c r="Z108" s="320"/>
      <c r="AA108" s="320"/>
      <c r="AB108" s="320"/>
      <c r="AC108" s="320"/>
      <c r="AD108" s="320"/>
      <c r="AE108" s="320"/>
      <c r="AF108" s="320"/>
      <c r="AG108" s="320"/>
      <c r="AH108" s="320"/>
      <c r="AI108" s="320"/>
      <c r="AJ108" s="302" t="s">
        <v>540</v>
      </c>
      <c r="AK108" s="302"/>
      <c r="AL108" s="302"/>
      <c r="AM108" s="302"/>
      <c r="AN108" s="302"/>
      <c r="AO108" s="302"/>
      <c r="AP108" s="302"/>
      <c r="AQ108" s="302"/>
      <c r="AR108" s="302"/>
      <c r="AS108" s="302"/>
      <c r="AT108" s="227"/>
      <c r="AU108" s="227"/>
      <c r="AV108" s="227"/>
      <c r="AW108" s="227"/>
      <c r="AX108" s="321" t="s">
        <v>541</v>
      </c>
      <c r="AY108" s="321"/>
      <c r="AZ108" s="321"/>
      <c r="BA108" s="321"/>
      <c r="BB108" s="321"/>
      <c r="BC108" s="321"/>
      <c r="BD108" s="321"/>
    </row>
    <row r="109" spans="1:56" ht="11.85" customHeight="1">
      <c r="A109" s="260"/>
      <c r="B109" s="260"/>
      <c r="C109" s="260"/>
      <c r="D109" s="260"/>
      <c r="E109" s="260"/>
      <c r="F109" s="260"/>
      <c r="G109" s="260"/>
      <c r="H109" s="260"/>
      <c r="I109" s="260"/>
      <c r="J109" s="260"/>
      <c r="K109" s="260"/>
      <c r="L109" s="260"/>
      <c r="M109" s="260"/>
      <c r="N109" s="260"/>
      <c r="O109" s="260"/>
      <c r="P109" s="260"/>
      <c r="Q109" s="260"/>
      <c r="R109" s="260"/>
      <c r="S109" s="260"/>
      <c r="T109" s="260"/>
      <c r="U109" s="260"/>
      <c r="V109" s="260"/>
      <c r="W109" s="260"/>
      <c r="X109" s="260"/>
      <c r="Y109" s="260"/>
      <c r="Z109" s="260"/>
      <c r="AA109" s="260"/>
      <c r="AB109" s="260"/>
      <c r="AC109" s="260"/>
      <c r="AD109" s="260"/>
      <c r="AE109" s="260"/>
      <c r="AF109" s="260"/>
      <c r="AG109" s="260"/>
      <c r="AH109" s="260"/>
      <c r="AI109" s="260"/>
      <c r="AJ109" s="260"/>
      <c r="AK109" s="260"/>
      <c r="AL109" s="260"/>
      <c r="AM109" s="260"/>
      <c r="AN109" s="260"/>
      <c r="AO109" s="260"/>
      <c r="AP109" s="260"/>
      <c r="AQ109" s="260"/>
      <c r="AR109" s="260"/>
      <c r="AS109" s="260"/>
      <c r="AT109" s="260"/>
      <c r="AU109" s="260"/>
      <c r="AV109" s="260"/>
      <c r="AW109" s="260"/>
      <c r="AX109" s="260"/>
      <c r="AY109" s="260"/>
      <c r="AZ109" s="260"/>
      <c r="BA109" s="260"/>
      <c r="BB109" s="260"/>
      <c r="BC109" s="260"/>
      <c r="BD109" s="260"/>
    </row>
    <row r="110" spans="1:5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</row>
    <row r="115" spans="1:5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</row>
    <row r="116" spans="1:56" ht="11.1" customHeight="1">
      <c r="A116" s="292" t="s">
        <v>498</v>
      </c>
      <c r="B116" s="292"/>
      <c r="C116" s="292"/>
      <c r="D116" s="292"/>
      <c r="E116" s="292"/>
      <c r="F116" s="292"/>
      <c r="G116" s="292"/>
      <c r="H116" s="292"/>
      <c r="I116" s="292"/>
      <c r="J116" s="292"/>
      <c r="K116" s="292"/>
      <c r="L116" s="292"/>
      <c r="M116" s="292"/>
      <c r="N116" s="292"/>
      <c r="O116" s="292"/>
      <c r="P116" s="292"/>
      <c r="Q116" s="292"/>
      <c r="R116" s="292"/>
      <c r="S116" s="292"/>
      <c r="T116" s="292"/>
      <c r="U116" s="292"/>
      <c r="V116" s="292"/>
      <c r="W116" s="292"/>
      <c r="X116" s="292"/>
      <c r="Y116" s="292"/>
      <c r="Z116" s="292"/>
      <c r="AA116" s="292"/>
      <c r="AB116" s="292"/>
      <c r="AC116" s="292"/>
      <c r="AD116" s="292"/>
      <c r="AE116" s="292"/>
      <c r="AF116" s="292"/>
      <c r="AG116" s="292"/>
      <c r="AH116" s="292"/>
      <c r="AI116" s="292"/>
      <c r="AJ116" s="292"/>
      <c r="AK116" s="292"/>
      <c r="AL116" s="292"/>
      <c r="AM116" s="292"/>
      <c r="AN116" s="292"/>
      <c r="AO116" s="292"/>
      <c r="AP116" s="292"/>
      <c r="AQ116" s="292"/>
      <c r="AR116" s="292"/>
      <c r="AS116" s="292"/>
      <c r="AT116" s="292"/>
      <c r="AU116" s="292"/>
      <c r="AV116" s="292"/>
      <c r="AW116" s="292"/>
      <c r="AX116" s="292"/>
      <c r="AY116" s="292"/>
      <c r="AZ116" s="292"/>
      <c r="BA116" s="292"/>
      <c r="BB116" s="292"/>
      <c r="BC116" s="292"/>
      <c r="BD116" s="292"/>
    </row>
    <row r="117" spans="1:56" ht="11.85" customHeight="1">
      <c r="T117" s="224" t="s">
        <v>395</v>
      </c>
      <c r="U117" s="224"/>
      <c r="V117" s="224"/>
      <c r="W117" s="224"/>
      <c r="X117" s="224"/>
      <c r="Y117" s="224"/>
      <c r="Z117" s="224"/>
      <c r="AA117" s="224"/>
      <c r="AR117" s="269" t="s">
        <v>178</v>
      </c>
      <c r="AS117" s="269"/>
      <c r="AT117" s="269"/>
      <c r="AU117" s="269"/>
      <c r="AV117" s="269"/>
      <c r="AW117" s="269"/>
      <c r="AX117" s="269"/>
      <c r="AY117" s="269"/>
      <c r="AZ117" s="269"/>
      <c r="BA117" s="269"/>
      <c r="BB117" s="269"/>
    </row>
    <row r="118" spans="1:56" ht="11.1" customHeight="1">
      <c r="A118" s="270" t="s">
        <v>255</v>
      </c>
      <c r="B118" s="270"/>
      <c r="C118" s="270"/>
      <c r="D118" s="270"/>
      <c r="E118" s="270"/>
      <c r="F118" s="270"/>
      <c r="G118" s="270"/>
      <c r="H118" s="270"/>
      <c r="I118" s="270"/>
      <c r="J118" s="270"/>
      <c r="K118" s="270"/>
      <c r="L118" s="270"/>
      <c r="M118" s="270"/>
      <c r="N118" s="270"/>
      <c r="O118" s="270"/>
      <c r="P118" s="270"/>
      <c r="Q118" s="270"/>
      <c r="R118" s="270"/>
      <c r="S118" s="270"/>
      <c r="T118" s="270"/>
      <c r="U118" s="270"/>
      <c r="V118" s="270"/>
      <c r="W118" s="270"/>
    </row>
    <row r="119" spans="1:56" ht="11.85" customHeight="1">
      <c r="A119" s="270" t="s">
        <v>5</v>
      </c>
      <c r="B119" s="270"/>
      <c r="C119" s="270"/>
      <c r="D119" s="270"/>
      <c r="E119" s="270"/>
      <c r="F119" s="270"/>
      <c r="G119" s="270"/>
      <c r="H119" s="270"/>
      <c r="I119" s="270"/>
      <c r="J119" s="270"/>
      <c r="K119" s="270"/>
      <c r="L119" s="270"/>
      <c r="M119" s="270"/>
      <c r="N119" s="270"/>
      <c r="O119" s="270"/>
      <c r="P119" s="270"/>
      <c r="Q119" s="270"/>
      <c r="R119" s="270"/>
      <c r="S119" s="270"/>
      <c r="T119" s="270"/>
      <c r="U119" s="270"/>
      <c r="V119" s="270"/>
      <c r="W119" s="270"/>
    </row>
    <row r="120" spans="1:56" ht="11.85" customHeight="1">
      <c r="A120" s="270" t="s">
        <v>396</v>
      </c>
      <c r="B120" s="270"/>
      <c r="C120" s="270"/>
      <c r="D120" s="270"/>
      <c r="E120" s="270"/>
      <c r="F120" s="270"/>
      <c r="G120" s="270"/>
      <c r="H120" s="270"/>
      <c r="I120" s="270"/>
      <c r="J120" s="270"/>
      <c r="K120" s="270"/>
      <c r="L120" s="270"/>
      <c r="M120" s="270"/>
      <c r="N120" s="270"/>
      <c r="O120" s="270"/>
      <c r="P120" s="270"/>
      <c r="Q120" s="270"/>
      <c r="R120" s="270"/>
      <c r="S120" s="270"/>
      <c r="T120" s="270"/>
      <c r="U120" s="270"/>
      <c r="V120" s="270"/>
      <c r="W120" s="270"/>
    </row>
    <row r="121" spans="1:56" ht="11.85" customHeight="1">
      <c r="A121" s="271" t="s">
        <v>7</v>
      </c>
      <c r="B121" s="271"/>
      <c r="C121" s="271"/>
      <c r="D121" s="271"/>
      <c r="E121" s="271"/>
      <c r="F121" s="271"/>
      <c r="G121" s="271"/>
      <c r="H121" s="271"/>
      <c r="I121" s="271"/>
      <c r="J121" s="271"/>
      <c r="K121" s="271"/>
      <c r="L121" s="271"/>
      <c r="M121" s="271"/>
      <c r="N121" s="271"/>
      <c r="O121" s="271"/>
      <c r="P121" s="271"/>
      <c r="Q121" s="271"/>
      <c r="R121" s="271"/>
      <c r="S121" s="271"/>
      <c r="T121" s="271"/>
      <c r="U121" s="271"/>
      <c r="V121" s="271"/>
      <c r="W121" s="271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272" t="s">
        <v>4</v>
      </c>
      <c r="AY121" s="272"/>
      <c r="AZ121" s="272"/>
      <c r="BA121" s="272"/>
      <c r="BB121" s="272"/>
      <c r="BC121" s="272"/>
      <c r="BD121" s="272"/>
    </row>
    <row r="122" spans="1:56" ht="11.1" customHeight="1">
      <c r="A122" s="273"/>
      <c r="B122" s="273"/>
      <c r="C122" s="273"/>
      <c r="D122" s="273"/>
      <c r="E122" s="273"/>
      <c r="F122" s="273"/>
      <c r="G122" s="273"/>
      <c r="H122" s="273"/>
      <c r="I122" s="273"/>
      <c r="J122" s="273"/>
      <c r="K122" s="273"/>
      <c r="L122" s="273"/>
      <c r="M122" s="273"/>
      <c r="N122" s="273"/>
      <c r="O122" s="273"/>
      <c r="P122" s="273"/>
      <c r="Q122" s="273"/>
      <c r="R122" s="310" t="s">
        <v>397</v>
      </c>
      <c r="S122" s="310"/>
      <c r="T122" s="310"/>
      <c r="U122" s="310"/>
      <c r="V122" s="310"/>
      <c r="W122" s="310"/>
      <c r="X122" s="310"/>
      <c r="Y122" s="310"/>
      <c r="Z122" s="310"/>
      <c r="AA122" s="310"/>
      <c r="AB122" s="310"/>
      <c r="AC122" s="275"/>
      <c r="AD122" s="275"/>
      <c r="AE122" s="275"/>
      <c r="AF122" s="275"/>
      <c r="AG122" s="275"/>
      <c r="AH122" s="275"/>
      <c r="AI122" s="275"/>
      <c r="AJ122" s="275"/>
      <c r="AK122" s="275"/>
      <c r="AL122" s="275"/>
      <c r="AM122" s="275"/>
      <c r="AN122" s="275"/>
      <c r="AO122" s="275"/>
      <c r="AP122" s="275"/>
      <c r="AQ122" s="275"/>
      <c r="AR122" s="275"/>
      <c r="AS122" s="275"/>
      <c r="AT122" s="275"/>
      <c r="AU122" s="275"/>
      <c r="AV122" s="275"/>
      <c r="AW122" s="275"/>
      <c r="AX122" s="275"/>
      <c r="AY122" s="275"/>
      <c r="AZ122" s="275"/>
      <c r="BA122" s="275"/>
      <c r="BB122" s="275"/>
      <c r="BC122" s="275"/>
      <c r="BD122" s="275"/>
    </row>
    <row r="123" spans="1:56" ht="11.85" customHeight="1">
      <c r="A123" s="311" t="s">
        <v>542</v>
      </c>
      <c r="B123" s="311"/>
      <c r="C123" s="311"/>
      <c r="D123" s="311"/>
      <c r="E123" s="311"/>
      <c r="F123" s="311"/>
      <c r="G123" s="311"/>
      <c r="H123" s="311"/>
      <c r="I123" s="311"/>
      <c r="J123" s="311"/>
      <c r="K123" s="311"/>
      <c r="L123" s="311"/>
      <c r="M123" s="311"/>
      <c r="N123" s="311"/>
      <c r="O123" s="311"/>
      <c r="P123" s="311"/>
      <c r="Q123" s="311"/>
      <c r="R123" s="311"/>
      <c r="S123" s="311"/>
      <c r="T123" s="311"/>
      <c r="U123" s="311"/>
      <c r="V123" s="311"/>
      <c r="W123" s="311"/>
      <c r="X123" s="311"/>
      <c r="Y123" s="311"/>
      <c r="Z123" s="311"/>
      <c r="AA123" s="311"/>
      <c r="AB123" s="311"/>
      <c r="AC123" s="311"/>
      <c r="AD123" s="311"/>
      <c r="AE123" s="311"/>
      <c r="AF123" s="311"/>
      <c r="AG123" s="311"/>
      <c r="AH123" s="311"/>
      <c r="AI123" s="311"/>
      <c r="AJ123" s="311"/>
      <c r="AK123" s="311"/>
      <c r="AL123" s="311"/>
      <c r="AM123" s="311"/>
      <c r="AN123" s="311"/>
      <c r="AO123" s="311"/>
      <c r="AP123" s="311"/>
      <c r="AQ123" s="311"/>
      <c r="AR123" s="311"/>
      <c r="AS123" s="311"/>
      <c r="AT123" s="311"/>
      <c r="AU123" s="311"/>
      <c r="AV123" s="311"/>
      <c r="AW123" s="311"/>
      <c r="AX123" s="311"/>
      <c r="AY123" s="311"/>
      <c r="AZ123" s="311"/>
      <c r="BA123" s="311"/>
      <c r="BB123" s="311"/>
      <c r="BC123" s="311"/>
      <c r="BD123" s="311"/>
    </row>
    <row r="124" spans="1:56" ht="5.85" customHeight="1">
      <c r="A124" s="312"/>
      <c r="B124" s="312"/>
      <c r="C124" s="312"/>
      <c r="D124" s="312"/>
      <c r="E124" s="312"/>
      <c r="F124" s="312"/>
      <c r="G124" s="312"/>
      <c r="H124" s="312"/>
      <c r="I124" s="312"/>
      <c r="J124" s="312"/>
      <c r="K124" s="312"/>
      <c r="L124" s="312"/>
      <c r="M124" s="312"/>
      <c r="N124" s="312"/>
      <c r="O124" s="312"/>
      <c r="P124" s="312"/>
      <c r="Q124" s="312"/>
      <c r="R124" s="312"/>
      <c r="S124" s="312"/>
      <c r="T124" s="312"/>
      <c r="U124" s="312"/>
      <c r="V124" s="312"/>
      <c r="W124" s="312"/>
      <c r="X124" s="312"/>
      <c r="Y124" s="312"/>
      <c r="Z124" s="312"/>
      <c r="AA124" s="312"/>
      <c r="AB124" s="312"/>
      <c r="AC124" s="312"/>
      <c r="AD124" s="312"/>
      <c r="AE124" s="312"/>
      <c r="AF124" s="312"/>
      <c r="AG124" s="312"/>
      <c r="AH124" s="312"/>
      <c r="AI124" s="312"/>
      <c r="AJ124" s="312"/>
      <c r="AK124" s="312"/>
      <c r="AL124" s="312"/>
      <c r="AM124" s="312"/>
      <c r="AN124" s="312"/>
      <c r="AO124" s="312"/>
      <c r="AP124" s="312"/>
      <c r="AQ124" s="312"/>
      <c r="AR124" s="312"/>
      <c r="AS124" s="312"/>
      <c r="AT124" s="294" t="s">
        <v>399</v>
      </c>
      <c r="AU124" s="294"/>
      <c r="AV124" s="294"/>
      <c r="AW124" s="294"/>
      <c r="AX124" s="294"/>
      <c r="AY124" s="294"/>
      <c r="AZ124" s="294" t="s">
        <v>400</v>
      </c>
      <c r="BA124" s="294"/>
      <c r="BB124" s="294"/>
      <c r="BC124" s="313"/>
      <c r="BD124" s="313"/>
    </row>
    <row r="125" spans="1:56" ht="5.85" customHeight="1">
      <c r="A125" s="248"/>
      <c r="B125" s="248"/>
      <c r="C125" s="248"/>
      <c r="D125" s="248"/>
      <c r="E125" s="248"/>
      <c r="F125" s="248"/>
      <c r="G125" s="248"/>
      <c r="H125" s="248"/>
      <c r="I125" s="248"/>
      <c r="J125" s="248"/>
      <c r="K125" s="248"/>
      <c r="L125" s="248"/>
      <c r="M125" s="248"/>
      <c r="N125" s="248"/>
      <c r="O125" s="248"/>
      <c r="P125" s="248"/>
      <c r="Q125" s="248"/>
      <c r="R125" s="248"/>
      <c r="S125" s="248"/>
      <c r="T125" s="248"/>
      <c r="U125" s="248"/>
      <c r="V125" s="248"/>
      <c r="W125" s="248"/>
      <c r="X125" s="248"/>
      <c r="Y125" s="248"/>
      <c r="Z125" s="248"/>
      <c r="AA125" s="248"/>
      <c r="AB125" s="248"/>
      <c r="AC125" s="248"/>
      <c r="AD125" s="248"/>
      <c r="AE125" s="248"/>
      <c r="AF125" s="248"/>
      <c r="AG125" s="248"/>
      <c r="AH125" s="248"/>
      <c r="AI125" s="248"/>
      <c r="AJ125" s="248"/>
      <c r="AK125" s="248"/>
      <c r="AL125" s="248"/>
      <c r="AM125" s="248"/>
      <c r="AN125" s="248"/>
      <c r="AO125" s="248"/>
      <c r="AP125" s="248"/>
      <c r="AQ125" s="248"/>
      <c r="AR125" s="248"/>
      <c r="AS125" s="248"/>
      <c r="AT125" s="294"/>
      <c r="AU125" s="294"/>
      <c r="AV125" s="294"/>
      <c r="AW125" s="294"/>
      <c r="AX125" s="294"/>
      <c r="AY125" s="294"/>
      <c r="AZ125" s="294"/>
      <c r="BA125" s="294"/>
      <c r="BB125" s="294"/>
      <c r="BC125" s="250"/>
      <c r="BD125" s="250"/>
    </row>
    <row r="126" spans="1:56" ht="5.85" customHeight="1">
      <c r="A126" s="251"/>
      <c r="B126" s="251"/>
      <c r="C126" s="251"/>
      <c r="D126" s="251"/>
      <c r="E126" s="251"/>
      <c r="F126" s="251"/>
      <c r="G126" s="251"/>
      <c r="H126" s="251"/>
      <c r="I126" s="251"/>
      <c r="J126" s="251"/>
      <c r="K126" s="251"/>
      <c r="L126" s="251"/>
      <c r="M126" s="251"/>
      <c r="N126" s="251"/>
      <c r="O126" s="251"/>
      <c r="P126" s="251"/>
      <c r="Q126" s="251"/>
      <c r="R126" s="251"/>
      <c r="S126" s="251"/>
      <c r="T126" s="251"/>
      <c r="U126" s="251"/>
      <c r="V126" s="251"/>
      <c r="W126" s="251"/>
      <c r="X126" s="251"/>
      <c r="Y126" s="251"/>
      <c r="Z126" s="251"/>
      <c r="AA126" s="251"/>
      <c r="AB126" s="251"/>
      <c r="AC126" s="251"/>
      <c r="AD126" s="251"/>
      <c r="AE126" s="251"/>
      <c r="AF126" s="251"/>
      <c r="AG126" s="251"/>
      <c r="AH126" s="251"/>
      <c r="AI126" s="251"/>
      <c r="AJ126" s="251"/>
      <c r="AK126" s="251"/>
      <c r="AL126" s="251"/>
      <c r="AM126" s="251"/>
      <c r="AN126" s="251"/>
      <c r="AO126" s="251"/>
      <c r="AP126" s="251"/>
      <c r="AQ126" s="251"/>
      <c r="AR126" s="251"/>
      <c r="AS126" s="251"/>
      <c r="AT126" s="251"/>
      <c r="AU126" s="251"/>
      <c r="AV126" s="251"/>
      <c r="AW126" s="251"/>
      <c r="AX126" s="251"/>
      <c r="AY126" s="251"/>
      <c r="AZ126" s="251"/>
      <c r="BA126" s="251"/>
      <c r="BB126" s="251"/>
      <c r="BC126" s="251"/>
      <c r="BD126" s="251"/>
    </row>
    <row r="127" spans="1:56" ht="5.85" customHeight="1">
      <c r="A127" s="248"/>
      <c r="B127" s="248"/>
      <c r="C127" s="248"/>
      <c r="D127" s="248"/>
      <c r="E127" s="248"/>
      <c r="F127" s="248"/>
      <c r="G127" s="248"/>
      <c r="H127" s="248"/>
      <c r="I127" s="248"/>
      <c r="J127" s="248"/>
      <c r="K127" s="248"/>
      <c r="L127" s="248"/>
      <c r="M127" s="248"/>
      <c r="N127" s="248"/>
      <c r="O127" s="248"/>
      <c r="P127" s="248"/>
      <c r="Q127" s="248"/>
      <c r="R127" s="248"/>
      <c r="S127" s="248"/>
      <c r="T127" s="248"/>
      <c r="U127" s="248"/>
      <c r="V127" s="248"/>
      <c r="W127" s="248"/>
      <c r="X127" s="248"/>
      <c r="Y127" s="248"/>
      <c r="Z127" s="248"/>
      <c r="AA127" s="248"/>
      <c r="AB127" s="248"/>
      <c r="AC127" s="248"/>
      <c r="AD127" s="248"/>
      <c r="AE127" s="248"/>
      <c r="AF127" s="248"/>
      <c r="AG127" s="277" t="s">
        <v>259</v>
      </c>
      <c r="AH127" s="277"/>
      <c r="AI127" s="277"/>
      <c r="AJ127" s="277"/>
      <c r="AK127" s="277"/>
      <c r="AL127" s="277"/>
      <c r="AM127" s="277"/>
      <c r="AN127" s="277"/>
      <c r="AO127" s="277"/>
      <c r="AP127" s="277"/>
      <c r="AQ127" s="277"/>
      <c r="AR127" s="227"/>
      <c r="AS127" s="227"/>
      <c r="AT127" s="227"/>
      <c r="AU127" s="227"/>
      <c r="AV127" s="227"/>
      <c r="AW127" s="278" t="s">
        <v>543</v>
      </c>
      <c r="AX127" s="278"/>
      <c r="AY127" s="278"/>
      <c r="AZ127" s="278"/>
      <c r="BA127" s="278"/>
      <c r="BB127" s="278"/>
      <c r="BC127" s="278"/>
      <c r="BD127" s="278"/>
    </row>
    <row r="128" spans="1:56" ht="5.85" customHeight="1">
      <c r="A128" s="248"/>
      <c r="B128" s="248"/>
      <c r="C128" s="248"/>
      <c r="D128" s="248"/>
      <c r="E128" s="248"/>
      <c r="F128" s="248"/>
      <c r="G128" s="248"/>
      <c r="H128" s="248"/>
      <c r="I128" s="248"/>
      <c r="J128" s="248"/>
      <c r="K128" s="248"/>
      <c r="L128" s="248"/>
      <c r="M128" s="248"/>
      <c r="N128" s="248"/>
      <c r="O128" s="248"/>
      <c r="P128" s="248"/>
      <c r="Q128" s="248"/>
      <c r="R128" s="248"/>
      <c r="S128" s="248"/>
      <c r="T128" s="248"/>
      <c r="U128" s="248"/>
      <c r="V128" s="248"/>
      <c r="W128" s="248"/>
      <c r="X128" s="248"/>
      <c r="Y128" s="276" t="s">
        <v>261</v>
      </c>
      <c r="Z128" s="276"/>
      <c r="AA128" s="276"/>
      <c r="AB128" s="276"/>
      <c r="AC128" s="276"/>
      <c r="AD128" s="276"/>
      <c r="AE128" s="227"/>
      <c r="AF128" s="227"/>
      <c r="AG128" s="277"/>
      <c r="AH128" s="277"/>
      <c r="AI128" s="277"/>
      <c r="AJ128" s="277"/>
      <c r="AK128" s="277"/>
      <c r="AL128" s="277"/>
      <c r="AM128" s="277"/>
      <c r="AN128" s="277"/>
      <c r="AO128" s="277"/>
      <c r="AP128" s="277"/>
      <c r="AQ128" s="277"/>
      <c r="AR128" s="227"/>
      <c r="AS128" s="227"/>
      <c r="AT128" s="227"/>
      <c r="AU128" s="227"/>
      <c r="AV128" s="227"/>
      <c r="AW128" s="278"/>
      <c r="AX128" s="278"/>
      <c r="AY128" s="278"/>
      <c r="AZ128" s="278"/>
      <c r="BA128" s="278"/>
      <c r="BB128" s="278"/>
      <c r="BC128" s="278"/>
      <c r="BD128" s="278"/>
    </row>
    <row r="129" spans="1:56" ht="5.25" customHeight="1">
      <c r="A129" s="312" t="s">
        <v>544</v>
      </c>
      <c r="B129" s="312"/>
      <c r="C129" s="312"/>
      <c r="D129" s="312"/>
      <c r="E129" s="312"/>
      <c r="F129" s="312"/>
      <c r="G129" s="312"/>
      <c r="H129" s="312"/>
      <c r="I129" s="312"/>
      <c r="J129" s="312"/>
      <c r="K129" s="312"/>
      <c r="L129" s="312"/>
      <c r="M129" s="312"/>
      <c r="N129" s="312"/>
      <c r="O129" s="312"/>
      <c r="P129" s="312"/>
      <c r="Q129" s="312"/>
      <c r="R129" s="312"/>
      <c r="S129" s="227"/>
      <c r="T129" s="227"/>
      <c r="U129" s="227"/>
      <c r="V129" s="227"/>
      <c r="W129" s="227"/>
      <c r="X129" s="227"/>
      <c r="Y129" s="276"/>
      <c r="Z129" s="276"/>
      <c r="AA129" s="276"/>
      <c r="AB129" s="276"/>
      <c r="AC129" s="276"/>
      <c r="AD129" s="276"/>
      <c r="AE129" s="227"/>
      <c r="AF129" s="227"/>
      <c r="AG129" s="277"/>
      <c r="AH129" s="277"/>
      <c r="AI129" s="277"/>
      <c r="AJ129" s="277"/>
      <c r="AK129" s="277"/>
      <c r="AL129" s="277"/>
      <c r="AM129" s="277"/>
      <c r="AN129" s="277"/>
      <c r="AO129" s="277"/>
      <c r="AP129" s="277"/>
      <c r="AQ129" s="277"/>
      <c r="AR129" s="227"/>
      <c r="AS129" s="227"/>
      <c r="AT129" s="227"/>
      <c r="AU129" s="227"/>
      <c r="AV129" s="227"/>
      <c r="AW129" s="278"/>
      <c r="AX129" s="278"/>
      <c r="AY129" s="278"/>
      <c r="AZ129" s="278"/>
      <c r="BA129" s="278"/>
      <c r="BB129" s="278"/>
      <c r="BC129" s="278"/>
      <c r="BD129" s="278"/>
    </row>
    <row r="130" spans="1:56" ht="5.85" customHeight="1">
      <c r="A130" s="312"/>
      <c r="B130" s="312"/>
      <c r="C130" s="312"/>
      <c r="D130" s="312"/>
      <c r="E130" s="312"/>
      <c r="F130" s="312"/>
      <c r="G130" s="312"/>
      <c r="H130" s="312"/>
      <c r="I130" s="312"/>
      <c r="J130" s="312"/>
      <c r="K130" s="312"/>
      <c r="L130" s="312"/>
      <c r="M130" s="312"/>
      <c r="N130" s="312"/>
      <c r="O130" s="312"/>
      <c r="P130" s="312"/>
      <c r="Q130" s="312"/>
      <c r="R130" s="312"/>
      <c r="S130" s="250"/>
      <c r="T130" s="250"/>
      <c r="U130" s="250"/>
      <c r="V130" s="250"/>
      <c r="W130" s="250"/>
      <c r="X130" s="250"/>
      <c r="Y130" s="250"/>
      <c r="Z130" s="250"/>
      <c r="AA130" s="250"/>
      <c r="AB130" s="250"/>
      <c r="AC130" s="250"/>
      <c r="AD130" s="250"/>
      <c r="AE130" s="250"/>
      <c r="AF130" s="250"/>
      <c r="AG130" s="250"/>
      <c r="AH130" s="250"/>
      <c r="AI130" s="250"/>
      <c r="AJ130" s="250"/>
      <c r="AK130" s="250"/>
      <c r="AL130" s="250"/>
      <c r="AM130" s="250"/>
      <c r="AN130" s="250"/>
      <c r="AO130" s="250"/>
      <c r="AP130" s="250"/>
      <c r="AQ130" s="250"/>
      <c r="AR130" s="250"/>
      <c r="AS130" s="250"/>
      <c r="AT130" s="250"/>
      <c r="AU130" s="250"/>
      <c r="AV130" s="250"/>
      <c r="AW130" s="250"/>
      <c r="AX130" s="250"/>
      <c r="AY130" s="250"/>
      <c r="AZ130" s="250"/>
      <c r="BA130" s="250"/>
      <c r="BB130" s="250"/>
      <c r="BC130" s="250"/>
      <c r="BD130" s="250"/>
    </row>
    <row r="131" spans="1:56" ht="11.85" customHeight="1">
      <c r="A131" s="322" t="s">
        <v>545</v>
      </c>
      <c r="B131" s="322"/>
      <c r="C131" s="322"/>
      <c r="D131" s="322"/>
      <c r="E131" s="322"/>
      <c r="F131" s="323" t="s">
        <v>546</v>
      </c>
      <c r="G131" s="323"/>
      <c r="H131" s="323"/>
      <c r="I131" s="323"/>
      <c r="J131" s="323"/>
      <c r="K131" s="323"/>
      <c r="L131" s="323"/>
      <c r="M131" s="323"/>
      <c r="N131" s="323"/>
      <c r="O131" s="323"/>
      <c r="P131" s="323"/>
      <c r="Q131" s="323"/>
      <c r="R131" s="323"/>
      <c r="S131" s="323"/>
      <c r="T131" s="323"/>
      <c r="U131" s="323"/>
      <c r="V131" s="323"/>
      <c r="W131" s="323"/>
      <c r="X131" s="323"/>
      <c r="Y131" s="323"/>
      <c r="Z131" s="323"/>
      <c r="AA131" s="323"/>
      <c r="AB131" s="323"/>
      <c r="AC131" s="323"/>
      <c r="AD131" s="227"/>
      <c r="AE131" s="227"/>
      <c r="AF131" s="227"/>
      <c r="AG131" s="324" t="s">
        <v>547</v>
      </c>
      <c r="AH131" s="324"/>
      <c r="AI131" s="324"/>
      <c r="AJ131" s="324"/>
      <c r="AK131" s="324"/>
      <c r="AL131" s="324"/>
      <c r="AM131" s="324"/>
      <c r="AN131" s="324"/>
      <c r="AO131" s="324"/>
      <c r="AP131" s="324"/>
      <c r="AQ131" s="324"/>
      <c r="AR131" s="227"/>
      <c r="AS131" s="227"/>
      <c r="AT131" s="325" t="s">
        <v>548</v>
      </c>
      <c r="AU131" s="325"/>
      <c r="AV131" s="325"/>
      <c r="AW131" s="325"/>
      <c r="AX131" s="325"/>
      <c r="AY131" s="325"/>
      <c r="AZ131" s="325"/>
      <c r="BA131" s="325"/>
      <c r="BB131" s="325"/>
      <c r="BC131" s="325"/>
      <c r="BD131" s="325"/>
    </row>
    <row r="132" spans="1:56" ht="11.85" customHeight="1">
      <c r="A132" s="322" t="s">
        <v>549</v>
      </c>
      <c r="B132" s="322"/>
      <c r="C132" s="322"/>
      <c r="D132" s="322"/>
      <c r="E132" s="322"/>
      <c r="F132" s="323" t="s">
        <v>550</v>
      </c>
      <c r="G132" s="323"/>
      <c r="H132" s="323"/>
      <c r="I132" s="323"/>
      <c r="J132" s="323"/>
      <c r="K132" s="323"/>
      <c r="L132" s="323"/>
      <c r="M132" s="323"/>
      <c r="N132" s="323"/>
      <c r="O132" s="323"/>
      <c r="P132" s="323"/>
      <c r="Q132" s="323"/>
      <c r="R132" s="323"/>
      <c r="S132" s="323"/>
      <c r="T132" s="323"/>
      <c r="U132" s="323"/>
      <c r="V132" s="323"/>
      <c r="W132" s="323"/>
      <c r="X132" s="323"/>
      <c r="Y132" s="323"/>
      <c r="Z132" s="323"/>
      <c r="AA132" s="323"/>
      <c r="AB132" s="323"/>
      <c r="AC132" s="323"/>
      <c r="AD132" s="227"/>
      <c r="AE132" s="227"/>
      <c r="AF132" s="227"/>
      <c r="AG132" s="324" t="s">
        <v>551</v>
      </c>
      <c r="AH132" s="324"/>
      <c r="AI132" s="324"/>
      <c r="AJ132" s="324"/>
      <c r="AK132" s="324"/>
      <c r="AL132" s="324"/>
      <c r="AM132" s="324"/>
      <c r="AN132" s="324"/>
      <c r="AO132" s="324"/>
      <c r="AP132" s="324"/>
      <c r="AQ132" s="324"/>
      <c r="AR132" s="227"/>
      <c r="AS132" s="227"/>
      <c r="AT132" s="325" t="s">
        <v>552</v>
      </c>
      <c r="AU132" s="325"/>
      <c r="AV132" s="325"/>
      <c r="AW132" s="325"/>
      <c r="AX132" s="325"/>
      <c r="AY132" s="325"/>
      <c r="AZ132" s="325"/>
      <c r="BA132" s="325"/>
      <c r="BB132" s="325"/>
      <c r="BC132" s="325"/>
      <c r="BD132" s="325"/>
    </row>
    <row r="133" spans="1:56" ht="11.85" customHeight="1">
      <c r="A133" s="322" t="s">
        <v>553</v>
      </c>
      <c r="B133" s="322"/>
      <c r="C133" s="322"/>
      <c r="D133" s="322"/>
      <c r="E133" s="322"/>
      <c r="F133" s="323" t="s">
        <v>554</v>
      </c>
      <c r="G133" s="323"/>
      <c r="H133" s="323"/>
      <c r="I133" s="323"/>
      <c r="J133" s="323"/>
      <c r="K133" s="323"/>
      <c r="L133" s="323"/>
      <c r="M133" s="323"/>
      <c r="N133" s="323"/>
      <c r="O133" s="323"/>
      <c r="P133" s="323"/>
      <c r="Q133" s="323"/>
      <c r="R133" s="323"/>
      <c r="S133" s="323"/>
      <c r="T133" s="323"/>
      <c r="U133" s="323"/>
      <c r="V133" s="323"/>
      <c r="W133" s="323"/>
      <c r="X133" s="323"/>
      <c r="Y133" s="323"/>
      <c r="Z133" s="323"/>
      <c r="AA133" s="323"/>
      <c r="AB133" s="323"/>
      <c r="AC133" s="323"/>
      <c r="AD133" s="227"/>
      <c r="AE133" s="227"/>
      <c r="AF133" s="227"/>
      <c r="AG133" s="324" t="s">
        <v>555</v>
      </c>
      <c r="AH133" s="324"/>
      <c r="AI133" s="324"/>
      <c r="AJ133" s="324"/>
      <c r="AK133" s="324"/>
      <c r="AL133" s="324"/>
      <c r="AM133" s="324"/>
      <c r="AN133" s="324"/>
      <c r="AO133" s="324"/>
      <c r="AP133" s="324"/>
      <c r="AQ133" s="324"/>
      <c r="AR133" s="227"/>
      <c r="AS133" s="227"/>
      <c r="AT133" s="325" t="s">
        <v>556</v>
      </c>
      <c r="AU133" s="325"/>
      <c r="AV133" s="325"/>
      <c r="AW133" s="325"/>
      <c r="AX133" s="325"/>
      <c r="AY133" s="325"/>
      <c r="AZ133" s="325"/>
      <c r="BA133" s="325"/>
      <c r="BB133" s="325"/>
      <c r="BC133" s="325"/>
      <c r="BD133" s="325"/>
    </row>
    <row r="134" spans="1:56" ht="11.1" customHeight="1">
      <c r="A134" s="322" t="s">
        <v>557</v>
      </c>
      <c r="B134" s="322"/>
      <c r="C134" s="322"/>
      <c r="D134" s="322"/>
      <c r="E134" s="322"/>
      <c r="F134" s="323" t="s">
        <v>558</v>
      </c>
      <c r="G134" s="323"/>
      <c r="H134" s="323"/>
      <c r="I134" s="323"/>
      <c r="J134" s="323"/>
      <c r="K134" s="323"/>
      <c r="L134" s="323"/>
      <c r="M134" s="323"/>
      <c r="N134" s="323"/>
      <c r="O134" s="323"/>
      <c r="P134" s="323"/>
      <c r="Q134" s="323"/>
      <c r="R134" s="323"/>
      <c r="S134" s="323"/>
      <c r="T134" s="323"/>
      <c r="U134" s="323"/>
      <c r="V134" s="323"/>
      <c r="W134" s="323"/>
      <c r="X134" s="323"/>
      <c r="Y134" s="323"/>
      <c r="Z134" s="323"/>
      <c r="AA134" s="323"/>
      <c r="AB134" s="323"/>
      <c r="AC134" s="323"/>
      <c r="AD134" s="227"/>
      <c r="AE134" s="227"/>
      <c r="AF134" s="227"/>
      <c r="AG134" s="324" t="s">
        <v>559</v>
      </c>
      <c r="AH134" s="324"/>
      <c r="AI134" s="324"/>
      <c r="AJ134" s="324"/>
      <c r="AK134" s="324"/>
      <c r="AL134" s="324"/>
      <c r="AM134" s="324"/>
      <c r="AN134" s="324"/>
      <c r="AO134" s="324"/>
      <c r="AP134" s="324"/>
      <c r="AQ134" s="324"/>
      <c r="AR134" s="227"/>
      <c r="AS134" s="227"/>
      <c r="AT134" s="325" t="s">
        <v>560</v>
      </c>
      <c r="AU134" s="325"/>
      <c r="AV134" s="325"/>
      <c r="AW134" s="325"/>
      <c r="AX134" s="325"/>
      <c r="AY134" s="325"/>
      <c r="AZ134" s="325"/>
      <c r="BA134" s="325"/>
      <c r="BB134" s="325"/>
      <c r="BC134" s="325"/>
      <c r="BD134" s="325"/>
    </row>
    <row r="135" spans="1:56" ht="11.85" customHeight="1">
      <c r="A135" s="322" t="s">
        <v>561</v>
      </c>
      <c r="B135" s="322"/>
      <c r="C135" s="322"/>
      <c r="D135" s="322"/>
      <c r="E135" s="322"/>
      <c r="F135" s="323" t="s">
        <v>562</v>
      </c>
      <c r="G135" s="323"/>
      <c r="H135" s="323"/>
      <c r="I135" s="323"/>
      <c r="J135" s="323"/>
      <c r="K135" s="323"/>
      <c r="L135" s="323"/>
      <c r="M135" s="323"/>
      <c r="N135" s="323"/>
      <c r="O135" s="323"/>
      <c r="P135" s="323"/>
      <c r="Q135" s="323"/>
      <c r="R135" s="323"/>
      <c r="S135" s="323"/>
      <c r="T135" s="323"/>
      <c r="U135" s="323"/>
      <c r="V135" s="323"/>
      <c r="W135" s="323"/>
      <c r="X135" s="323"/>
      <c r="Y135" s="323"/>
      <c r="Z135" s="323"/>
      <c r="AA135" s="323"/>
      <c r="AB135" s="323"/>
      <c r="AC135" s="323"/>
      <c r="AD135" s="227"/>
      <c r="AE135" s="227"/>
      <c r="AF135" s="227"/>
      <c r="AG135" s="324" t="s">
        <v>563</v>
      </c>
      <c r="AH135" s="324"/>
      <c r="AI135" s="324"/>
      <c r="AJ135" s="324"/>
      <c r="AK135" s="324"/>
      <c r="AL135" s="324"/>
      <c r="AM135" s="324"/>
      <c r="AN135" s="324"/>
      <c r="AO135" s="324"/>
      <c r="AP135" s="324"/>
      <c r="AQ135" s="324"/>
      <c r="AR135" s="227"/>
      <c r="AS135" s="227"/>
      <c r="AT135" s="325" t="s">
        <v>564</v>
      </c>
      <c r="AU135" s="325"/>
      <c r="AV135" s="325"/>
      <c r="AW135" s="325"/>
      <c r="AX135" s="325"/>
      <c r="AY135" s="325"/>
      <c r="AZ135" s="325"/>
      <c r="BA135" s="325"/>
      <c r="BB135" s="325"/>
      <c r="BC135" s="325"/>
      <c r="BD135" s="325"/>
    </row>
    <row r="136" spans="1:56" ht="11.85" customHeight="1">
      <c r="A136" s="322" t="s">
        <v>565</v>
      </c>
      <c r="B136" s="322"/>
      <c r="C136" s="322"/>
      <c r="D136" s="322"/>
      <c r="E136" s="322"/>
      <c r="F136" s="323" t="s">
        <v>566</v>
      </c>
      <c r="G136" s="323"/>
      <c r="H136" s="323"/>
      <c r="I136" s="323"/>
      <c r="J136" s="323"/>
      <c r="K136" s="323"/>
      <c r="L136" s="323"/>
      <c r="M136" s="323"/>
      <c r="N136" s="323"/>
      <c r="O136" s="323"/>
      <c r="P136" s="323"/>
      <c r="Q136" s="323"/>
      <c r="R136" s="323"/>
      <c r="S136" s="323"/>
      <c r="T136" s="323"/>
      <c r="U136" s="323"/>
      <c r="V136" s="323"/>
      <c r="W136" s="323"/>
      <c r="X136" s="323"/>
      <c r="Y136" s="323"/>
      <c r="Z136" s="323"/>
      <c r="AA136" s="323"/>
      <c r="AB136" s="323"/>
      <c r="AC136" s="323"/>
      <c r="AD136" s="227"/>
      <c r="AE136" s="227"/>
      <c r="AF136" s="227"/>
      <c r="AG136" s="324" t="s">
        <v>567</v>
      </c>
      <c r="AH136" s="324"/>
      <c r="AI136" s="324"/>
      <c r="AJ136" s="324"/>
      <c r="AK136" s="324"/>
      <c r="AL136" s="324"/>
      <c r="AM136" s="324"/>
      <c r="AN136" s="324"/>
      <c r="AO136" s="324"/>
      <c r="AP136" s="324"/>
      <c r="AQ136" s="324"/>
      <c r="AR136" s="227"/>
      <c r="AS136" s="227"/>
      <c r="AT136" s="325" t="s">
        <v>567</v>
      </c>
      <c r="AU136" s="325"/>
      <c r="AV136" s="325"/>
      <c r="AW136" s="325"/>
      <c r="AX136" s="325"/>
      <c r="AY136" s="325"/>
      <c r="AZ136" s="325"/>
      <c r="BA136" s="325"/>
      <c r="BB136" s="325"/>
      <c r="BC136" s="325"/>
      <c r="BD136" s="325"/>
    </row>
    <row r="137" spans="1:56" ht="11.85" customHeight="1">
      <c r="A137" s="322" t="s">
        <v>568</v>
      </c>
      <c r="B137" s="322"/>
      <c r="C137" s="322"/>
      <c r="D137" s="322"/>
      <c r="E137" s="322"/>
      <c r="F137" s="323" t="s">
        <v>569</v>
      </c>
      <c r="G137" s="323"/>
      <c r="H137" s="323"/>
      <c r="I137" s="323"/>
      <c r="J137" s="323"/>
      <c r="K137" s="323"/>
      <c r="L137" s="323"/>
      <c r="M137" s="323"/>
      <c r="N137" s="323"/>
      <c r="O137" s="323"/>
      <c r="P137" s="323"/>
      <c r="Q137" s="323"/>
      <c r="R137" s="323"/>
      <c r="S137" s="323"/>
      <c r="T137" s="323"/>
      <c r="U137" s="323"/>
      <c r="V137" s="323"/>
      <c r="W137" s="323"/>
      <c r="X137" s="323"/>
      <c r="Y137" s="323"/>
      <c r="Z137" s="323"/>
      <c r="AA137" s="323"/>
      <c r="AB137" s="323"/>
      <c r="AC137" s="323"/>
      <c r="AD137" s="227"/>
      <c r="AE137" s="227"/>
      <c r="AF137" s="227"/>
      <c r="AG137" s="324" t="s">
        <v>570</v>
      </c>
      <c r="AH137" s="324"/>
      <c r="AI137" s="324"/>
      <c r="AJ137" s="324"/>
      <c r="AK137" s="324"/>
      <c r="AL137" s="324"/>
      <c r="AM137" s="324"/>
      <c r="AN137" s="324"/>
      <c r="AO137" s="324"/>
      <c r="AP137" s="324"/>
      <c r="AQ137" s="324"/>
      <c r="AR137" s="227"/>
      <c r="AS137" s="227"/>
      <c r="AT137" s="325" t="s">
        <v>571</v>
      </c>
      <c r="AU137" s="325"/>
      <c r="AV137" s="325"/>
      <c r="AW137" s="325"/>
      <c r="AX137" s="325"/>
      <c r="AY137" s="325"/>
      <c r="AZ137" s="325"/>
      <c r="BA137" s="325"/>
      <c r="BB137" s="325"/>
      <c r="BC137" s="325"/>
      <c r="BD137" s="325"/>
    </row>
    <row r="138" spans="1:56" ht="11.1" customHeight="1">
      <c r="A138" s="322" t="s">
        <v>572</v>
      </c>
      <c r="B138" s="322"/>
      <c r="C138" s="322"/>
      <c r="D138" s="322"/>
      <c r="E138" s="322"/>
      <c r="F138" s="323" t="s">
        <v>573</v>
      </c>
      <c r="G138" s="323"/>
      <c r="H138" s="323"/>
      <c r="I138" s="323"/>
      <c r="J138" s="323"/>
      <c r="K138" s="323"/>
      <c r="L138" s="323"/>
      <c r="M138" s="323"/>
      <c r="N138" s="323"/>
      <c r="O138" s="323"/>
      <c r="P138" s="323"/>
      <c r="Q138" s="323"/>
      <c r="R138" s="323"/>
      <c r="S138" s="323"/>
      <c r="T138" s="323"/>
      <c r="U138" s="323"/>
      <c r="V138" s="323"/>
      <c r="W138" s="323"/>
      <c r="X138" s="323"/>
      <c r="Y138" s="323"/>
      <c r="Z138" s="323"/>
      <c r="AA138" s="323"/>
      <c r="AB138" s="323"/>
      <c r="AC138" s="323"/>
      <c r="AD138" s="227"/>
      <c r="AE138" s="227"/>
      <c r="AF138" s="227"/>
      <c r="AG138" s="324" t="s">
        <v>574</v>
      </c>
      <c r="AH138" s="324"/>
      <c r="AI138" s="324"/>
      <c r="AJ138" s="324"/>
      <c r="AK138" s="324"/>
      <c r="AL138" s="324"/>
      <c r="AM138" s="324"/>
      <c r="AN138" s="324"/>
      <c r="AO138" s="324"/>
      <c r="AP138" s="324"/>
      <c r="AQ138" s="324"/>
      <c r="AR138" s="227"/>
      <c r="AS138" s="227"/>
      <c r="AT138" s="325" t="s">
        <v>575</v>
      </c>
      <c r="AU138" s="325"/>
      <c r="AV138" s="325"/>
      <c r="AW138" s="325"/>
      <c r="AX138" s="325"/>
      <c r="AY138" s="325"/>
      <c r="AZ138" s="325"/>
      <c r="BA138" s="325"/>
      <c r="BB138" s="325"/>
      <c r="BC138" s="325"/>
      <c r="BD138" s="325"/>
    </row>
    <row r="139" spans="1:56" ht="11.85" customHeight="1">
      <c r="A139" s="322" t="s">
        <v>576</v>
      </c>
      <c r="B139" s="322"/>
      <c r="C139" s="322"/>
      <c r="D139" s="322"/>
      <c r="E139" s="322"/>
      <c r="F139" s="323" t="s">
        <v>577</v>
      </c>
      <c r="G139" s="323"/>
      <c r="H139" s="323"/>
      <c r="I139" s="323"/>
      <c r="J139" s="323"/>
      <c r="K139" s="323"/>
      <c r="L139" s="323"/>
      <c r="M139" s="323"/>
      <c r="N139" s="323"/>
      <c r="O139" s="323"/>
      <c r="P139" s="323"/>
      <c r="Q139" s="323"/>
      <c r="R139" s="323"/>
      <c r="S139" s="323"/>
      <c r="T139" s="323"/>
      <c r="U139" s="323"/>
      <c r="V139" s="323"/>
      <c r="W139" s="323"/>
      <c r="X139" s="323"/>
      <c r="Y139" s="323"/>
      <c r="Z139" s="323"/>
      <c r="AA139" s="323"/>
      <c r="AB139" s="323"/>
      <c r="AC139" s="323"/>
      <c r="AD139" s="227"/>
      <c r="AE139" s="227"/>
      <c r="AF139" s="227"/>
      <c r="AG139" s="324" t="s">
        <v>578</v>
      </c>
      <c r="AH139" s="324"/>
      <c r="AI139" s="324"/>
      <c r="AJ139" s="324"/>
      <c r="AK139" s="324"/>
      <c r="AL139" s="324"/>
      <c r="AM139" s="324"/>
      <c r="AN139" s="324"/>
      <c r="AO139" s="324"/>
      <c r="AP139" s="324"/>
      <c r="AQ139" s="324"/>
      <c r="AR139" s="227"/>
      <c r="AS139" s="227"/>
      <c r="AT139" s="325" t="s">
        <v>579</v>
      </c>
      <c r="AU139" s="325"/>
      <c r="AV139" s="325"/>
      <c r="AW139" s="325"/>
      <c r="AX139" s="325"/>
      <c r="AY139" s="325"/>
      <c r="AZ139" s="325"/>
      <c r="BA139" s="325"/>
      <c r="BB139" s="325"/>
      <c r="BC139" s="325"/>
      <c r="BD139" s="325"/>
    </row>
    <row r="140" spans="1:56" ht="11.85" customHeight="1">
      <c r="A140" s="322" t="s">
        <v>580</v>
      </c>
      <c r="B140" s="322"/>
      <c r="C140" s="322"/>
      <c r="D140" s="322"/>
      <c r="E140" s="322"/>
      <c r="F140" s="323" t="s">
        <v>581</v>
      </c>
      <c r="G140" s="323"/>
      <c r="H140" s="323"/>
      <c r="I140" s="323"/>
      <c r="J140" s="323"/>
      <c r="K140" s="323"/>
      <c r="L140" s="323"/>
      <c r="M140" s="323"/>
      <c r="N140" s="323"/>
      <c r="O140" s="323"/>
      <c r="P140" s="323"/>
      <c r="Q140" s="323"/>
      <c r="R140" s="323"/>
      <c r="S140" s="323"/>
      <c r="T140" s="323"/>
      <c r="U140" s="323"/>
      <c r="V140" s="323"/>
      <c r="W140" s="323"/>
      <c r="X140" s="323"/>
      <c r="Y140" s="323"/>
      <c r="Z140" s="323"/>
      <c r="AA140" s="323"/>
      <c r="AB140" s="323"/>
      <c r="AC140" s="323"/>
      <c r="AD140" s="227"/>
      <c r="AE140" s="227"/>
      <c r="AF140" s="227"/>
      <c r="AG140" s="324" t="s">
        <v>582</v>
      </c>
      <c r="AH140" s="324"/>
      <c r="AI140" s="324"/>
      <c r="AJ140" s="324"/>
      <c r="AK140" s="324"/>
      <c r="AL140" s="324"/>
      <c r="AM140" s="324"/>
      <c r="AN140" s="324"/>
      <c r="AO140" s="324"/>
      <c r="AP140" s="324"/>
      <c r="AQ140" s="324"/>
      <c r="AR140" s="227"/>
      <c r="AS140" s="227"/>
      <c r="AT140" s="325" t="s">
        <v>583</v>
      </c>
      <c r="AU140" s="325"/>
      <c r="AV140" s="325"/>
      <c r="AW140" s="325"/>
      <c r="AX140" s="325"/>
      <c r="AY140" s="325"/>
      <c r="AZ140" s="325"/>
      <c r="BA140" s="325"/>
      <c r="BB140" s="325"/>
      <c r="BC140" s="325"/>
      <c r="BD140" s="325"/>
    </row>
    <row r="141" spans="1:56" ht="11.85" customHeight="1">
      <c r="A141" s="322" t="s">
        <v>584</v>
      </c>
      <c r="B141" s="322"/>
      <c r="C141" s="322"/>
      <c r="D141" s="322"/>
      <c r="E141" s="322"/>
      <c r="F141" s="323" t="s">
        <v>585</v>
      </c>
      <c r="G141" s="323"/>
      <c r="H141" s="323"/>
      <c r="I141" s="323"/>
      <c r="J141" s="323"/>
      <c r="K141" s="323"/>
      <c r="L141" s="323"/>
      <c r="M141" s="323"/>
      <c r="N141" s="323"/>
      <c r="O141" s="323"/>
      <c r="P141" s="323"/>
      <c r="Q141" s="323"/>
      <c r="R141" s="323"/>
      <c r="S141" s="323"/>
      <c r="T141" s="323"/>
      <c r="U141" s="323"/>
      <c r="V141" s="323"/>
      <c r="W141" s="323"/>
      <c r="X141" s="323"/>
      <c r="Y141" s="323"/>
      <c r="Z141" s="323"/>
      <c r="AA141" s="323"/>
      <c r="AB141" s="323"/>
      <c r="AC141" s="323"/>
      <c r="AD141" s="227"/>
      <c r="AE141" s="227"/>
      <c r="AF141" s="227"/>
      <c r="AG141" s="324" t="s">
        <v>586</v>
      </c>
      <c r="AH141" s="324"/>
      <c r="AI141" s="324"/>
      <c r="AJ141" s="324"/>
      <c r="AK141" s="324"/>
      <c r="AL141" s="324"/>
      <c r="AM141" s="324"/>
      <c r="AN141" s="324"/>
      <c r="AO141" s="324"/>
      <c r="AP141" s="324"/>
      <c r="AQ141" s="324"/>
      <c r="AR141" s="227"/>
      <c r="AS141" s="227"/>
      <c r="AT141" s="325" t="s">
        <v>587</v>
      </c>
      <c r="AU141" s="325"/>
      <c r="AV141" s="325"/>
      <c r="AW141" s="325"/>
      <c r="AX141" s="325"/>
      <c r="AY141" s="325"/>
      <c r="AZ141" s="325"/>
      <c r="BA141" s="325"/>
      <c r="BB141" s="325"/>
      <c r="BC141" s="325"/>
      <c r="BD141" s="325"/>
    </row>
    <row r="142" spans="1:56" ht="11.1" customHeight="1">
      <c r="A142" s="322" t="s">
        <v>588</v>
      </c>
      <c r="B142" s="322"/>
      <c r="C142" s="322"/>
      <c r="D142" s="322"/>
      <c r="E142" s="322"/>
      <c r="F142" s="323" t="s">
        <v>589</v>
      </c>
      <c r="G142" s="323"/>
      <c r="H142" s="323"/>
      <c r="I142" s="323"/>
      <c r="J142" s="323"/>
      <c r="K142" s="323"/>
      <c r="L142" s="323"/>
      <c r="M142" s="323"/>
      <c r="N142" s="323"/>
      <c r="O142" s="323"/>
      <c r="P142" s="323"/>
      <c r="Q142" s="323"/>
      <c r="R142" s="323"/>
      <c r="S142" s="323"/>
      <c r="T142" s="323"/>
      <c r="U142" s="323"/>
      <c r="V142" s="323"/>
      <c r="W142" s="323"/>
      <c r="X142" s="323"/>
      <c r="Y142" s="323"/>
      <c r="Z142" s="323"/>
      <c r="AA142" s="323"/>
      <c r="AB142" s="323"/>
      <c r="AC142" s="323"/>
      <c r="AD142" s="227"/>
      <c r="AE142" s="227"/>
      <c r="AF142" s="227"/>
      <c r="AG142" s="324" t="s">
        <v>590</v>
      </c>
      <c r="AH142" s="324"/>
      <c r="AI142" s="324"/>
      <c r="AJ142" s="324"/>
      <c r="AK142" s="324"/>
      <c r="AL142" s="324"/>
      <c r="AM142" s="324"/>
      <c r="AN142" s="324"/>
      <c r="AO142" s="324"/>
      <c r="AP142" s="324"/>
      <c r="AQ142" s="324"/>
      <c r="AR142" s="227"/>
      <c r="AS142" s="227"/>
      <c r="AT142" s="325" t="s">
        <v>591</v>
      </c>
      <c r="AU142" s="325"/>
      <c r="AV142" s="325"/>
      <c r="AW142" s="325"/>
      <c r="AX142" s="325"/>
      <c r="AY142" s="325"/>
      <c r="AZ142" s="325"/>
      <c r="BA142" s="325"/>
      <c r="BB142" s="325"/>
      <c r="BC142" s="325"/>
      <c r="BD142" s="325"/>
    </row>
    <row r="143" spans="1:56" ht="11.85" customHeight="1">
      <c r="A143" s="322" t="s">
        <v>592</v>
      </c>
      <c r="B143" s="322"/>
      <c r="C143" s="322"/>
      <c r="D143" s="322"/>
      <c r="E143" s="322"/>
      <c r="F143" s="323" t="s">
        <v>593</v>
      </c>
      <c r="G143" s="323"/>
      <c r="H143" s="323"/>
      <c r="I143" s="323"/>
      <c r="J143" s="323"/>
      <c r="K143" s="323"/>
      <c r="L143" s="323"/>
      <c r="M143" s="323"/>
      <c r="N143" s="323"/>
      <c r="O143" s="323"/>
      <c r="P143" s="323"/>
      <c r="Q143" s="323"/>
      <c r="R143" s="323"/>
      <c r="S143" s="323"/>
      <c r="T143" s="323"/>
      <c r="U143" s="323"/>
      <c r="V143" s="323"/>
      <c r="W143" s="323"/>
      <c r="X143" s="323"/>
      <c r="Y143" s="323"/>
      <c r="Z143" s="323"/>
      <c r="AA143" s="323"/>
      <c r="AB143" s="323"/>
      <c r="AC143" s="323"/>
      <c r="AD143" s="227"/>
      <c r="AE143" s="227"/>
      <c r="AF143" s="227"/>
      <c r="AG143" s="324" t="s">
        <v>289</v>
      </c>
      <c r="AH143" s="324"/>
      <c r="AI143" s="324"/>
      <c r="AJ143" s="324"/>
      <c r="AK143" s="324"/>
      <c r="AL143" s="324"/>
      <c r="AM143" s="324"/>
      <c r="AN143" s="324"/>
      <c r="AO143" s="324"/>
      <c r="AP143" s="324"/>
      <c r="AQ143" s="324"/>
      <c r="AR143" s="227"/>
      <c r="AS143" s="227"/>
      <c r="AT143" s="325" t="s">
        <v>594</v>
      </c>
      <c r="AU143" s="325"/>
      <c r="AV143" s="325"/>
      <c r="AW143" s="325"/>
      <c r="AX143" s="325"/>
      <c r="AY143" s="325"/>
      <c r="AZ143" s="325"/>
      <c r="BA143" s="325"/>
      <c r="BB143" s="325"/>
      <c r="BC143" s="325"/>
      <c r="BD143" s="325"/>
    </row>
    <row r="144" spans="1:56" ht="11.85" customHeight="1">
      <c r="A144" s="322" t="s">
        <v>595</v>
      </c>
      <c r="B144" s="322"/>
      <c r="C144" s="322"/>
      <c r="D144" s="322"/>
      <c r="E144" s="322"/>
      <c r="F144" s="323" t="s">
        <v>596</v>
      </c>
      <c r="G144" s="323"/>
      <c r="H144" s="323"/>
      <c r="I144" s="323"/>
      <c r="J144" s="323"/>
      <c r="K144" s="323"/>
      <c r="L144" s="323"/>
      <c r="M144" s="323"/>
      <c r="N144" s="323"/>
      <c r="O144" s="323"/>
      <c r="P144" s="323"/>
      <c r="Q144" s="323"/>
      <c r="R144" s="323"/>
      <c r="S144" s="323"/>
      <c r="T144" s="323"/>
      <c r="U144" s="323"/>
      <c r="V144" s="323"/>
      <c r="W144" s="323"/>
      <c r="X144" s="323"/>
      <c r="Y144" s="323"/>
      <c r="Z144" s="323"/>
      <c r="AA144" s="323"/>
      <c r="AB144" s="323"/>
      <c r="AC144" s="323"/>
      <c r="AD144" s="227"/>
      <c r="AE144" s="227"/>
      <c r="AF144" s="227"/>
      <c r="AG144" s="324" t="s">
        <v>597</v>
      </c>
      <c r="AH144" s="324"/>
      <c r="AI144" s="324"/>
      <c r="AJ144" s="324"/>
      <c r="AK144" s="324"/>
      <c r="AL144" s="324"/>
      <c r="AM144" s="324"/>
      <c r="AN144" s="324"/>
      <c r="AO144" s="324"/>
      <c r="AP144" s="324"/>
      <c r="AQ144" s="324"/>
      <c r="AR144" s="227"/>
      <c r="AS144" s="227"/>
      <c r="AT144" s="325" t="s">
        <v>598</v>
      </c>
      <c r="AU144" s="325"/>
      <c r="AV144" s="325"/>
      <c r="AW144" s="325"/>
      <c r="AX144" s="325"/>
      <c r="AY144" s="325"/>
      <c r="AZ144" s="325"/>
      <c r="BA144" s="325"/>
      <c r="BB144" s="325"/>
      <c r="BC144" s="325"/>
      <c r="BD144" s="325"/>
    </row>
    <row r="145" spans="1:56" ht="11.85" customHeight="1">
      <c r="A145" s="322" t="s">
        <v>599</v>
      </c>
      <c r="B145" s="322"/>
      <c r="C145" s="322"/>
      <c r="D145" s="322"/>
      <c r="E145" s="322"/>
      <c r="F145" s="323" t="s">
        <v>600</v>
      </c>
      <c r="G145" s="323"/>
      <c r="H145" s="323"/>
      <c r="I145" s="323"/>
      <c r="J145" s="323"/>
      <c r="K145" s="323"/>
      <c r="L145" s="323"/>
      <c r="M145" s="323"/>
      <c r="N145" s="323"/>
      <c r="O145" s="323"/>
      <c r="P145" s="323"/>
      <c r="Q145" s="323"/>
      <c r="R145" s="323"/>
      <c r="S145" s="323"/>
      <c r="T145" s="323"/>
      <c r="U145" s="323"/>
      <c r="V145" s="323"/>
      <c r="W145" s="323"/>
      <c r="X145" s="323"/>
      <c r="Y145" s="323"/>
      <c r="Z145" s="323"/>
      <c r="AA145" s="323"/>
      <c r="AB145" s="323"/>
      <c r="AC145" s="323"/>
      <c r="AD145" s="227"/>
      <c r="AE145" s="227"/>
      <c r="AF145" s="227"/>
      <c r="AG145" s="324" t="s">
        <v>601</v>
      </c>
      <c r="AH145" s="324"/>
      <c r="AI145" s="324"/>
      <c r="AJ145" s="324"/>
      <c r="AK145" s="324"/>
      <c r="AL145" s="324"/>
      <c r="AM145" s="324"/>
      <c r="AN145" s="324"/>
      <c r="AO145" s="324"/>
      <c r="AP145" s="324"/>
      <c r="AQ145" s="324"/>
      <c r="AR145" s="227"/>
      <c r="AS145" s="227"/>
      <c r="AT145" s="325" t="s">
        <v>602</v>
      </c>
      <c r="AU145" s="325"/>
      <c r="AV145" s="325"/>
      <c r="AW145" s="325"/>
      <c r="AX145" s="325"/>
      <c r="AY145" s="325"/>
      <c r="AZ145" s="325"/>
      <c r="BA145" s="325"/>
      <c r="BB145" s="325"/>
      <c r="BC145" s="325"/>
      <c r="BD145" s="325"/>
    </row>
    <row r="146" spans="1:56" ht="11.1" customHeight="1">
      <c r="A146" s="322" t="s">
        <v>603</v>
      </c>
      <c r="B146" s="322"/>
      <c r="C146" s="322"/>
      <c r="D146" s="322"/>
      <c r="E146" s="322"/>
      <c r="F146" s="323" t="s">
        <v>604</v>
      </c>
      <c r="G146" s="323"/>
      <c r="H146" s="323"/>
      <c r="I146" s="323"/>
      <c r="J146" s="323"/>
      <c r="K146" s="323"/>
      <c r="L146" s="323"/>
      <c r="M146" s="323"/>
      <c r="N146" s="323"/>
      <c r="O146" s="323"/>
      <c r="P146" s="323"/>
      <c r="Q146" s="323"/>
      <c r="R146" s="323"/>
      <c r="S146" s="323"/>
      <c r="T146" s="323"/>
      <c r="U146" s="323"/>
      <c r="V146" s="323"/>
      <c r="W146" s="323"/>
      <c r="X146" s="323"/>
      <c r="Y146" s="323"/>
      <c r="Z146" s="323"/>
      <c r="AA146" s="323"/>
      <c r="AB146" s="323"/>
      <c r="AC146" s="323"/>
      <c r="AD146" s="227"/>
      <c r="AE146" s="227"/>
      <c r="AF146" s="227"/>
      <c r="AG146" s="324" t="s">
        <v>289</v>
      </c>
      <c r="AH146" s="324"/>
      <c r="AI146" s="324"/>
      <c r="AJ146" s="324"/>
      <c r="AK146" s="324"/>
      <c r="AL146" s="324"/>
      <c r="AM146" s="324"/>
      <c r="AN146" s="324"/>
      <c r="AO146" s="324"/>
      <c r="AP146" s="324"/>
      <c r="AQ146" s="324"/>
      <c r="AR146" s="227"/>
      <c r="AS146" s="227"/>
      <c r="AT146" s="325" t="s">
        <v>605</v>
      </c>
      <c r="AU146" s="325"/>
      <c r="AV146" s="325"/>
      <c r="AW146" s="325"/>
      <c r="AX146" s="325"/>
      <c r="AY146" s="325"/>
      <c r="AZ146" s="325"/>
      <c r="BA146" s="325"/>
      <c r="BB146" s="325"/>
      <c r="BC146" s="325"/>
      <c r="BD146" s="325"/>
    </row>
    <row r="147" spans="1:56" ht="11.85" customHeight="1">
      <c r="A147" s="322" t="s">
        <v>606</v>
      </c>
      <c r="B147" s="322"/>
      <c r="C147" s="322"/>
      <c r="D147" s="322"/>
      <c r="E147" s="322"/>
      <c r="F147" s="323" t="s">
        <v>607</v>
      </c>
      <c r="G147" s="323"/>
      <c r="H147" s="323"/>
      <c r="I147" s="323"/>
      <c r="J147" s="323"/>
      <c r="K147" s="323"/>
      <c r="L147" s="323"/>
      <c r="M147" s="323"/>
      <c r="N147" s="323"/>
      <c r="O147" s="323"/>
      <c r="P147" s="323"/>
      <c r="Q147" s="323"/>
      <c r="R147" s="323"/>
      <c r="S147" s="323"/>
      <c r="T147" s="323"/>
      <c r="U147" s="323"/>
      <c r="V147" s="323"/>
      <c r="W147" s="323"/>
      <c r="X147" s="323"/>
      <c r="Y147" s="323"/>
      <c r="Z147" s="323"/>
      <c r="AA147" s="323"/>
      <c r="AB147" s="323"/>
      <c r="AC147" s="323"/>
      <c r="AD147" s="227"/>
      <c r="AE147" s="227"/>
      <c r="AF147" s="227"/>
      <c r="AG147" s="324" t="s">
        <v>608</v>
      </c>
      <c r="AH147" s="324"/>
      <c r="AI147" s="324"/>
      <c r="AJ147" s="324"/>
      <c r="AK147" s="324"/>
      <c r="AL147" s="324"/>
      <c r="AM147" s="324"/>
      <c r="AN147" s="324"/>
      <c r="AO147" s="324"/>
      <c r="AP147" s="324"/>
      <c r="AQ147" s="324"/>
      <c r="AR147" s="227"/>
      <c r="AS147" s="227"/>
      <c r="AT147" s="325" t="s">
        <v>609</v>
      </c>
      <c r="AU147" s="325"/>
      <c r="AV147" s="325"/>
      <c r="AW147" s="325"/>
      <c r="AX147" s="325"/>
      <c r="AY147" s="325"/>
      <c r="AZ147" s="325"/>
      <c r="BA147" s="325"/>
      <c r="BB147" s="325"/>
      <c r="BC147" s="325"/>
      <c r="BD147" s="325"/>
    </row>
    <row r="148" spans="1:56" ht="11.85" customHeight="1">
      <c r="A148" s="322" t="s">
        <v>610</v>
      </c>
      <c r="B148" s="322"/>
      <c r="C148" s="322"/>
      <c r="D148" s="322"/>
      <c r="E148" s="322"/>
      <c r="F148" s="323" t="s">
        <v>611</v>
      </c>
      <c r="G148" s="323"/>
      <c r="H148" s="323"/>
      <c r="I148" s="323"/>
      <c r="J148" s="323"/>
      <c r="K148" s="323"/>
      <c r="L148" s="323"/>
      <c r="M148" s="323"/>
      <c r="N148" s="323"/>
      <c r="O148" s="323"/>
      <c r="P148" s="323"/>
      <c r="Q148" s="323"/>
      <c r="R148" s="323"/>
      <c r="S148" s="323"/>
      <c r="T148" s="323"/>
      <c r="U148" s="323"/>
      <c r="V148" s="323"/>
      <c r="W148" s="323"/>
      <c r="X148" s="323"/>
      <c r="Y148" s="323"/>
      <c r="Z148" s="323"/>
      <c r="AA148" s="323"/>
      <c r="AB148" s="323"/>
      <c r="AC148" s="323"/>
      <c r="AD148" s="227"/>
      <c r="AE148" s="227"/>
      <c r="AF148" s="227"/>
      <c r="AG148" s="324" t="s">
        <v>612</v>
      </c>
      <c r="AH148" s="324"/>
      <c r="AI148" s="324"/>
      <c r="AJ148" s="324"/>
      <c r="AK148" s="324"/>
      <c r="AL148" s="324"/>
      <c r="AM148" s="324"/>
      <c r="AN148" s="324"/>
      <c r="AO148" s="324"/>
      <c r="AP148" s="324"/>
      <c r="AQ148" s="324"/>
      <c r="AR148" s="227"/>
      <c r="AS148" s="227"/>
      <c r="AT148" s="325" t="s">
        <v>613</v>
      </c>
      <c r="AU148" s="325"/>
      <c r="AV148" s="325"/>
      <c r="AW148" s="325"/>
      <c r="AX148" s="325"/>
      <c r="AY148" s="325"/>
      <c r="AZ148" s="325"/>
      <c r="BA148" s="325"/>
      <c r="BB148" s="325"/>
      <c r="BC148" s="325"/>
      <c r="BD148" s="325"/>
    </row>
    <row r="149" spans="1:56" ht="11.85" customHeight="1">
      <c r="A149" s="322" t="s">
        <v>614</v>
      </c>
      <c r="B149" s="322"/>
      <c r="C149" s="322"/>
      <c r="D149" s="322"/>
      <c r="E149" s="322"/>
      <c r="F149" s="323" t="s">
        <v>615</v>
      </c>
      <c r="G149" s="323"/>
      <c r="H149" s="323"/>
      <c r="I149" s="323"/>
      <c r="J149" s="323"/>
      <c r="K149" s="323"/>
      <c r="L149" s="323"/>
      <c r="M149" s="323"/>
      <c r="N149" s="323"/>
      <c r="O149" s="323"/>
      <c r="P149" s="323"/>
      <c r="Q149" s="323"/>
      <c r="R149" s="323"/>
      <c r="S149" s="323"/>
      <c r="T149" s="323"/>
      <c r="U149" s="323"/>
      <c r="V149" s="323"/>
      <c r="W149" s="323"/>
      <c r="X149" s="323"/>
      <c r="Y149" s="323"/>
      <c r="Z149" s="323"/>
      <c r="AA149" s="323"/>
      <c r="AB149" s="323"/>
      <c r="AC149" s="323"/>
      <c r="AD149" s="227"/>
      <c r="AE149" s="227"/>
      <c r="AF149" s="227"/>
      <c r="AG149" s="324" t="s">
        <v>289</v>
      </c>
      <c r="AH149" s="324"/>
      <c r="AI149" s="324"/>
      <c r="AJ149" s="324"/>
      <c r="AK149" s="324"/>
      <c r="AL149" s="324"/>
      <c r="AM149" s="324"/>
      <c r="AN149" s="324"/>
      <c r="AO149" s="324"/>
      <c r="AP149" s="324"/>
      <c r="AQ149" s="324"/>
      <c r="AR149" s="227"/>
      <c r="AS149" s="227"/>
      <c r="AT149" s="325" t="s">
        <v>616</v>
      </c>
      <c r="AU149" s="325"/>
      <c r="AV149" s="325"/>
      <c r="AW149" s="325"/>
      <c r="AX149" s="325"/>
      <c r="AY149" s="325"/>
      <c r="AZ149" s="325"/>
      <c r="BA149" s="325"/>
      <c r="BB149" s="325"/>
      <c r="BC149" s="325"/>
      <c r="BD149" s="325"/>
    </row>
    <row r="150" spans="1:56" ht="11.1" customHeight="1">
      <c r="A150" s="322" t="s">
        <v>617</v>
      </c>
      <c r="B150" s="322"/>
      <c r="C150" s="322"/>
      <c r="D150" s="322"/>
      <c r="E150" s="322"/>
      <c r="F150" s="323" t="s">
        <v>618</v>
      </c>
      <c r="G150" s="323"/>
      <c r="H150" s="323"/>
      <c r="I150" s="323"/>
      <c r="J150" s="323"/>
      <c r="K150" s="323"/>
      <c r="L150" s="323"/>
      <c r="M150" s="323"/>
      <c r="N150" s="323"/>
      <c r="O150" s="323"/>
      <c r="P150" s="323"/>
      <c r="Q150" s="323"/>
      <c r="R150" s="323"/>
      <c r="S150" s="323"/>
      <c r="T150" s="323"/>
      <c r="U150" s="323"/>
      <c r="V150" s="323"/>
      <c r="W150" s="323"/>
      <c r="X150" s="323"/>
      <c r="Y150" s="323"/>
      <c r="Z150" s="323"/>
      <c r="AA150" s="323"/>
      <c r="AB150" s="323"/>
      <c r="AC150" s="323"/>
      <c r="AD150" s="227"/>
      <c r="AE150" s="227"/>
      <c r="AF150" s="227"/>
      <c r="AG150" s="324" t="s">
        <v>619</v>
      </c>
      <c r="AH150" s="324"/>
      <c r="AI150" s="324"/>
      <c r="AJ150" s="324"/>
      <c r="AK150" s="324"/>
      <c r="AL150" s="324"/>
      <c r="AM150" s="324"/>
      <c r="AN150" s="324"/>
      <c r="AO150" s="324"/>
      <c r="AP150" s="324"/>
      <c r="AQ150" s="324"/>
      <c r="AR150" s="227"/>
      <c r="AS150" s="227"/>
      <c r="AT150" s="325" t="s">
        <v>620</v>
      </c>
      <c r="AU150" s="325"/>
      <c r="AV150" s="325"/>
      <c r="AW150" s="325"/>
      <c r="AX150" s="325"/>
      <c r="AY150" s="325"/>
      <c r="AZ150" s="325"/>
      <c r="BA150" s="325"/>
      <c r="BB150" s="325"/>
      <c r="BC150" s="325"/>
      <c r="BD150" s="325"/>
    </row>
    <row r="151" spans="1:56" ht="11.85" customHeight="1">
      <c r="A151" s="322" t="s">
        <v>621</v>
      </c>
      <c r="B151" s="322"/>
      <c r="C151" s="322"/>
      <c r="D151" s="322"/>
      <c r="E151" s="322"/>
      <c r="F151" s="323" t="s">
        <v>622</v>
      </c>
      <c r="G151" s="323"/>
      <c r="H151" s="323"/>
      <c r="I151" s="323"/>
      <c r="J151" s="323"/>
      <c r="K151" s="323"/>
      <c r="L151" s="323"/>
      <c r="M151" s="323"/>
      <c r="N151" s="323"/>
      <c r="O151" s="323"/>
      <c r="P151" s="323"/>
      <c r="Q151" s="323"/>
      <c r="R151" s="323"/>
      <c r="S151" s="323"/>
      <c r="T151" s="323"/>
      <c r="U151" s="323"/>
      <c r="V151" s="323"/>
      <c r="W151" s="323"/>
      <c r="X151" s="323"/>
      <c r="Y151" s="323"/>
      <c r="Z151" s="323"/>
      <c r="AA151" s="323"/>
      <c r="AB151" s="323"/>
      <c r="AC151" s="323"/>
      <c r="AD151" s="227"/>
      <c r="AE151" s="227"/>
      <c r="AF151" s="227"/>
      <c r="AG151" s="324" t="s">
        <v>623</v>
      </c>
      <c r="AH151" s="324"/>
      <c r="AI151" s="324"/>
      <c r="AJ151" s="324"/>
      <c r="AK151" s="324"/>
      <c r="AL151" s="324"/>
      <c r="AM151" s="324"/>
      <c r="AN151" s="324"/>
      <c r="AO151" s="324"/>
      <c r="AP151" s="324"/>
      <c r="AQ151" s="324"/>
      <c r="AR151" s="227"/>
      <c r="AS151" s="227"/>
      <c r="AT151" s="325" t="s">
        <v>624</v>
      </c>
      <c r="AU151" s="325"/>
      <c r="AV151" s="325"/>
      <c r="AW151" s="325"/>
      <c r="AX151" s="325"/>
      <c r="AY151" s="325"/>
      <c r="AZ151" s="325"/>
      <c r="BA151" s="325"/>
      <c r="BB151" s="325"/>
      <c r="BC151" s="325"/>
      <c r="BD151" s="325"/>
    </row>
    <row r="152" spans="1:56" ht="11.85" customHeight="1">
      <c r="A152" s="322" t="s">
        <v>625</v>
      </c>
      <c r="B152" s="322"/>
      <c r="C152" s="322"/>
      <c r="D152" s="322"/>
      <c r="E152" s="322"/>
      <c r="F152" s="323" t="s">
        <v>626</v>
      </c>
      <c r="G152" s="323"/>
      <c r="H152" s="323"/>
      <c r="I152" s="323"/>
      <c r="J152" s="323"/>
      <c r="K152" s="323"/>
      <c r="L152" s="323"/>
      <c r="M152" s="323"/>
      <c r="N152" s="323"/>
      <c r="O152" s="323"/>
      <c r="P152" s="323"/>
      <c r="Q152" s="323"/>
      <c r="R152" s="323"/>
      <c r="S152" s="323"/>
      <c r="T152" s="323"/>
      <c r="U152" s="323"/>
      <c r="V152" s="323"/>
      <c r="W152" s="323"/>
      <c r="X152" s="323"/>
      <c r="Y152" s="323"/>
      <c r="Z152" s="323"/>
      <c r="AA152" s="323"/>
      <c r="AB152" s="323"/>
      <c r="AC152" s="323"/>
      <c r="AD152" s="227"/>
      <c r="AE152" s="227"/>
      <c r="AF152" s="227"/>
      <c r="AG152" s="324" t="s">
        <v>627</v>
      </c>
      <c r="AH152" s="324"/>
      <c r="AI152" s="324"/>
      <c r="AJ152" s="324"/>
      <c r="AK152" s="324"/>
      <c r="AL152" s="324"/>
      <c r="AM152" s="324"/>
      <c r="AN152" s="324"/>
      <c r="AO152" s="324"/>
      <c r="AP152" s="324"/>
      <c r="AQ152" s="324"/>
      <c r="AR152" s="227"/>
      <c r="AS152" s="227"/>
      <c r="AT152" s="325" t="s">
        <v>628</v>
      </c>
      <c r="AU152" s="325"/>
      <c r="AV152" s="325"/>
      <c r="AW152" s="325"/>
      <c r="AX152" s="325"/>
      <c r="AY152" s="325"/>
      <c r="AZ152" s="325"/>
      <c r="BA152" s="325"/>
      <c r="BB152" s="325"/>
      <c r="BC152" s="325"/>
      <c r="BD152" s="325"/>
    </row>
    <row r="153" spans="1:56" ht="11.85" customHeight="1">
      <c r="A153" s="322" t="s">
        <v>629</v>
      </c>
      <c r="B153" s="322"/>
      <c r="C153" s="322"/>
      <c r="D153" s="322"/>
      <c r="E153" s="322"/>
      <c r="F153" s="323" t="s">
        <v>630</v>
      </c>
      <c r="G153" s="323"/>
      <c r="H153" s="323"/>
      <c r="I153" s="323"/>
      <c r="J153" s="323"/>
      <c r="K153" s="323"/>
      <c r="L153" s="323"/>
      <c r="M153" s="323"/>
      <c r="N153" s="323"/>
      <c r="O153" s="323"/>
      <c r="P153" s="323"/>
      <c r="Q153" s="323"/>
      <c r="R153" s="323"/>
      <c r="S153" s="323"/>
      <c r="T153" s="323"/>
      <c r="U153" s="323"/>
      <c r="V153" s="323"/>
      <c r="W153" s="323"/>
      <c r="X153" s="323"/>
      <c r="Y153" s="323"/>
      <c r="Z153" s="323"/>
      <c r="AA153" s="323"/>
      <c r="AB153" s="323"/>
      <c r="AC153" s="323"/>
      <c r="AD153" s="227"/>
      <c r="AE153" s="227"/>
      <c r="AF153" s="227"/>
      <c r="AG153" s="324" t="s">
        <v>631</v>
      </c>
      <c r="AH153" s="324"/>
      <c r="AI153" s="324"/>
      <c r="AJ153" s="324"/>
      <c r="AK153" s="324"/>
      <c r="AL153" s="324"/>
      <c r="AM153" s="324"/>
      <c r="AN153" s="324"/>
      <c r="AO153" s="324"/>
      <c r="AP153" s="324"/>
      <c r="AQ153" s="324"/>
      <c r="AR153" s="227"/>
      <c r="AS153" s="227"/>
      <c r="AT153" s="325" t="s">
        <v>632</v>
      </c>
      <c r="AU153" s="325"/>
      <c r="AV153" s="325"/>
      <c r="AW153" s="325"/>
      <c r="AX153" s="325"/>
      <c r="AY153" s="325"/>
      <c r="AZ153" s="325"/>
      <c r="BA153" s="325"/>
      <c r="BB153" s="325"/>
      <c r="BC153" s="325"/>
      <c r="BD153" s="325"/>
    </row>
    <row r="154" spans="1:56" ht="11.1" customHeight="1">
      <c r="A154" s="322" t="s">
        <v>633</v>
      </c>
      <c r="B154" s="322"/>
      <c r="C154" s="322"/>
      <c r="D154" s="322"/>
      <c r="E154" s="322"/>
      <c r="F154" s="323" t="s">
        <v>634</v>
      </c>
      <c r="G154" s="323"/>
      <c r="H154" s="323"/>
      <c r="I154" s="323"/>
      <c r="J154" s="323"/>
      <c r="K154" s="323"/>
      <c r="L154" s="323"/>
      <c r="M154" s="323"/>
      <c r="N154" s="323"/>
      <c r="O154" s="323"/>
      <c r="P154" s="323"/>
      <c r="Q154" s="323"/>
      <c r="R154" s="323"/>
      <c r="S154" s="323"/>
      <c r="T154" s="323"/>
      <c r="U154" s="323"/>
      <c r="V154" s="323"/>
      <c r="W154" s="323"/>
      <c r="X154" s="323"/>
      <c r="Y154" s="323"/>
      <c r="Z154" s="323"/>
      <c r="AA154" s="323"/>
      <c r="AB154" s="323"/>
      <c r="AC154" s="323"/>
      <c r="AD154" s="227"/>
      <c r="AE154" s="227"/>
      <c r="AF154" s="227"/>
      <c r="AG154" s="324" t="s">
        <v>635</v>
      </c>
      <c r="AH154" s="324"/>
      <c r="AI154" s="324"/>
      <c r="AJ154" s="324"/>
      <c r="AK154" s="324"/>
      <c r="AL154" s="324"/>
      <c r="AM154" s="324"/>
      <c r="AN154" s="324"/>
      <c r="AO154" s="324"/>
      <c r="AP154" s="324"/>
      <c r="AQ154" s="324"/>
      <c r="AR154" s="227"/>
      <c r="AS154" s="227"/>
      <c r="AT154" s="325" t="s">
        <v>636</v>
      </c>
      <c r="AU154" s="325"/>
      <c r="AV154" s="325"/>
      <c r="AW154" s="325"/>
      <c r="AX154" s="325"/>
      <c r="AY154" s="325"/>
      <c r="AZ154" s="325"/>
      <c r="BA154" s="325"/>
      <c r="BB154" s="325"/>
      <c r="BC154" s="325"/>
      <c r="BD154" s="325"/>
    </row>
    <row r="155" spans="1:56" ht="11.85" customHeight="1">
      <c r="A155" s="322" t="s">
        <v>637</v>
      </c>
      <c r="B155" s="322"/>
      <c r="C155" s="322"/>
      <c r="D155" s="322"/>
      <c r="E155" s="322"/>
      <c r="F155" s="323" t="s">
        <v>638</v>
      </c>
      <c r="G155" s="323"/>
      <c r="H155" s="323"/>
      <c r="I155" s="323"/>
      <c r="J155" s="323"/>
      <c r="K155" s="323"/>
      <c r="L155" s="323"/>
      <c r="M155" s="323"/>
      <c r="N155" s="323"/>
      <c r="O155" s="323"/>
      <c r="P155" s="323"/>
      <c r="Q155" s="323"/>
      <c r="R155" s="323"/>
      <c r="S155" s="323"/>
      <c r="T155" s="323"/>
      <c r="U155" s="323"/>
      <c r="V155" s="323"/>
      <c r="W155" s="323"/>
      <c r="X155" s="323"/>
      <c r="Y155" s="323"/>
      <c r="Z155" s="323"/>
      <c r="AA155" s="323"/>
      <c r="AB155" s="323"/>
      <c r="AC155" s="323"/>
      <c r="AD155" s="227"/>
      <c r="AE155" s="227"/>
      <c r="AF155" s="227"/>
      <c r="AG155" s="324" t="s">
        <v>639</v>
      </c>
      <c r="AH155" s="324"/>
      <c r="AI155" s="324"/>
      <c r="AJ155" s="324"/>
      <c r="AK155" s="324"/>
      <c r="AL155" s="324"/>
      <c r="AM155" s="324"/>
      <c r="AN155" s="324"/>
      <c r="AO155" s="324"/>
      <c r="AP155" s="324"/>
      <c r="AQ155" s="324"/>
      <c r="AR155" s="227"/>
      <c r="AS155" s="227"/>
      <c r="AT155" s="325" t="s">
        <v>640</v>
      </c>
      <c r="AU155" s="325"/>
      <c r="AV155" s="325"/>
      <c r="AW155" s="325"/>
      <c r="AX155" s="325"/>
      <c r="AY155" s="325"/>
      <c r="AZ155" s="325"/>
      <c r="BA155" s="325"/>
      <c r="BB155" s="325"/>
      <c r="BC155" s="325"/>
      <c r="BD155" s="325"/>
    </row>
    <row r="156" spans="1:56" ht="11.85" customHeight="1">
      <c r="A156" s="322" t="s">
        <v>641</v>
      </c>
      <c r="B156" s="322"/>
      <c r="C156" s="322"/>
      <c r="D156" s="322"/>
      <c r="E156" s="322"/>
      <c r="F156" s="323" t="s">
        <v>642</v>
      </c>
      <c r="G156" s="323"/>
      <c r="H156" s="323"/>
      <c r="I156" s="323"/>
      <c r="J156" s="323"/>
      <c r="K156" s="323"/>
      <c r="L156" s="323"/>
      <c r="M156" s="323"/>
      <c r="N156" s="323"/>
      <c r="O156" s="323"/>
      <c r="P156" s="323"/>
      <c r="Q156" s="323"/>
      <c r="R156" s="323"/>
      <c r="S156" s="323"/>
      <c r="T156" s="323"/>
      <c r="U156" s="323"/>
      <c r="V156" s="323"/>
      <c r="W156" s="323"/>
      <c r="X156" s="323"/>
      <c r="Y156" s="323"/>
      <c r="Z156" s="323"/>
      <c r="AA156" s="323"/>
      <c r="AB156" s="323"/>
      <c r="AC156" s="323"/>
      <c r="AD156" s="227"/>
      <c r="AE156" s="227"/>
      <c r="AF156" s="227"/>
      <c r="AG156" s="324" t="s">
        <v>643</v>
      </c>
      <c r="AH156" s="324"/>
      <c r="AI156" s="324"/>
      <c r="AJ156" s="324"/>
      <c r="AK156" s="324"/>
      <c r="AL156" s="324"/>
      <c r="AM156" s="324"/>
      <c r="AN156" s="324"/>
      <c r="AO156" s="324"/>
      <c r="AP156" s="324"/>
      <c r="AQ156" s="324"/>
      <c r="AR156" s="227"/>
      <c r="AS156" s="227"/>
      <c r="AT156" s="325" t="s">
        <v>644</v>
      </c>
      <c r="AU156" s="325"/>
      <c r="AV156" s="325"/>
      <c r="AW156" s="325"/>
      <c r="AX156" s="325"/>
      <c r="AY156" s="325"/>
      <c r="AZ156" s="325"/>
      <c r="BA156" s="325"/>
      <c r="BB156" s="325"/>
      <c r="BC156" s="325"/>
      <c r="BD156" s="325"/>
    </row>
    <row r="157" spans="1:56" ht="11.85" customHeight="1">
      <c r="A157" s="322" t="s">
        <v>645</v>
      </c>
      <c r="B157" s="322"/>
      <c r="C157" s="322"/>
      <c r="D157" s="322"/>
      <c r="E157" s="322"/>
      <c r="F157" s="323" t="s">
        <v>646</v>
      </c>
      <c r="G157" s="323"/>
      <c r="H157" s="323"/>
      <c r="I157" s="323"/>
      <c r="J157" s="323"/>
      <c r="K157" s="323"/>
      <c r="L157" s="323"/>
      <c r="M157" s="323"/>
      <c r="N157" s="323"/>
      <c r="O157" s="323"/>
      <c r="P157" s="323"/>
      <c r="Q157" s="323"/>
      <c r="R157" s="323"/>
      <c r="S157" s="323"/>
      <c r="T157" s="323"/>
      <c r="U157" s="323"/>
      <c r="V157" s="323"/>
      <c r="W157" s="323"/>
      <c r="X157" s="323"/>
      <c r="Y157" s="323"/>
      <c r="Z157" s="323"/>
      <c r="AA157" s="323"/>
      <c r="AB157" s="323"/>
      <c r="AC157" s="323"/>
      <c r="AD157" s="227"/>
      <c r="AE157" s="227"/>
      <c r="AF157" s="227"/>
      <c r="AG157" s="324" t="s">
        <v>647</v>
      </c>
      <c r="AH157" s="324"/>
      <c r="AI157" s="324"/>
      <c r="AJ157" s="324"/>
      <c r="AK157" s="324"/>
      <c r="AL157" s="324"/>
      <c r="AM157" s="324"/>
      <c r="AN157" s="324"/>
      <c r="AO157" s="324"/>
      <c r="AP157" s="324"/>
      <c r="AQ157" s="324"/>
      <c r="AR157" s="227"/>
      <c r="AS157" s="227"/>
      <c r="AT157" s="325" t="s">
        <v>648</v>
      </c>
      <c r="AU157" s="325"/>
      <c r="AV157" s="325"/>
      <c r="AW157" s="325"/>
      <c r="AX157" s="325"/>
      <c r="AY157" s="325"/>
      <c r="AZ157" s="325"/>
      <c r="BA157" s="325"/>
      <c r="BB157" s="325"/>
      <c r="BC157" s="325"/>
      <c r="BD157" s="325"/>
    </row>
    <row r="158" spans="1:56" ht="11.1" customHeight="1">
      <c r="A158" s="322" t="s">
        <v>649</v>
      </c>
      <c r="B158" s="322"/>
      <c r="C158" s="322"/>
      <c r="D158" s="322"/>
      <c r="E158" s="322"/>
      <c r="F158" s="323" t="s">
        <v>650</v>
      </c>
      <c r="G158" s="323"/>
      <c r="H158" s="323"/>
      <c r="I158" s="323"/>
      <c r="J158" s="323"/>
      <c r="K158" s="323"/>
      <c r="L158" s="323"/>
      <c r="M158" s="323"/>
      <c r="N158" s="323"/>
      <c r="O158" s="323"/>
      <c r="P158" s="323"/>
      <c r="Q158" s="323"/>
      <c r="R158" s="323"/>
      <c r="S158" s="323"/>
      <c r="T158" s="323"/>
      <c r="U158" s="323"/>
      <c r="V158" s="323"/>
      <c r="W158" s="323"/>
      <c r="X158" s="323"/>
      <c r="Y158" s="323"/>
      <c r="Z158" s="323"/>
      <c r="AA158" s="323"/>
      <c r="AB158" s="323"/>
      <c r="AC158" s="323"/>
      <c r="AD158" s="227"/>
      <c r="AE158" s="227"/>
      <c r="AF158" s="227"/>
      <c r="AG158" s="324" t="s">
        <v>651</v>
      </c>
      <c r="AH158" s="324"/>
      <c r="AI158" s="324"/>
      <c r="AJ158" s="324"/>
      <c r="AK158" s="324"/>
      <c r="AL158" s="324"/>
      <c r="AM158" s="324"/>
      <c r="AN158" s="324"/>
      <c r="AO158" s="324"/>
      <c r="AP158" s="324"/>
      <c r="AQ158" s="324"/>
      <c r="AR158" s="227"/>
      <c r="AS158" s="227"/>
      <c r="AT158" s="325" t="s">
        <v>652</v>
      </c>
      <c r="AU158" s="325"/>
      <c r="AV158" s="325"/>
      <c r="AW158" s="325"/>
      <c r="AX158" s="325"/>
      <c r="AY158" s="325"/>
      <c r="AZ158" s="325"/>
      <c r="BA158" s="325"/>
      <c r="BB158" s="325"/>
      <c r="BC158" s="325"/>
      <c r="BD158" s="325"/>
    </row>
    <row r="159" spans="1:56" ht="11.85" customHeight="1">
      <c r="A159" s="322" t="s">
        <v>653</v>
      </c>
      <c r="B159" s="322"/>
      <c r="C159" s="322"/>
      <c r="D159" s="322"/>
      <c r="E159" s="322"/>
      <c r="F159" s="323" t="s">
        <v>654</v>
      </c>
      <c r="G159" s="323"/>
      <c r="H159" s="323"/>
      <c r="I159" s="323"/>
      <c r="J159" s="323"/>
      <c r="K159" s="323"/>
      <c r="L159" s="323"/>
      <c r="M159" s="323"/>
      <c r="N159" s="323"/>
      <c r="O159" s="323"/>
      <c r="P159" s="323"/>
      <c r="Q159" s="323"/>
      <c r="R159" s="323"/>
      <c r="S159" s="323"/>
      <c r="T159" s="323"/>
      <c r="U159" s="323"/>
      <c r="V159" s="323"/>
      <c r="W159" s="323"/>
      <c r="X159" s="323"/>
      <c r="Y159" s="323"/>
      <c r="Z159" s="323"/>
      <c r="AA159" s="323"/>
      <c r="AB159" s="323"/>
      <c r="AC159" s="323"/>
      <c r="AD159" s="227"/>
      <c r="AE159" s="227"/>
      <c r="AF159" s="227"/>
      <c r="AG159" s="324" t="s">
        <v>655</v>
      </c>
      <c r="AH159" s="324"/>
      <c r="AI159" s="324"/>
      <c r="AJ159" s="324"/>
      <c r="AK159" s="324"/>
      <c r="AL159" s="324"/>
      <c r="AM159" s="324"/>
      <c r="AN159" s="324"/>
      <c r="AO159" s="324"/>
      <c r="AP159" s="324"/>
      <c r="AQ159" s="324"/>
      <c r="AR159" s="227"/>
      <c r="AS159" s="227"/>
      <c r="AT159" s="325" t="s">
        <v>656</v>
      </c>
      <c r="AU159" s="325"/>
      <c r="AV159" s="325"/>
      <c r="AW159" s="325"/>
      <c r="AX159" s="325"/>
      <c r="AY159" s="325"/>
      <c r="AZ159" s="325"/>
      <c r="BA159" s="325"/>
      <c r="BB159" s="325"/>
      <c r="BC159" s="325"/>
      <c r="BD159" s="325"/>
    </row>
    <row r="160" spans="1:56" ht="11.85" customHeight="1">
      <c r="A160" s="322" t="s">
        <v>657</v>
      </c>
      <c r="B160" s="322"/>
      <c r="C160" s="322"/>
      <c r="D160" s="322"/>
      <c r="E160" s="322"/>
      <c r="F160" s="323" t="s">
        <v>658</v>
      </c>
      <c r="G160" s="323"/>
      <c r="H160" s="323"/>
      <c r="I160" s="323"/>
      <c r="J160" s="323"/>
      <c r="K160" s="323"/>
      <c r="L160" s="323"/>
      <c r="M160" s="323"/>
      <c r="N160" s="323"/>
      <c r="O160" s="323"/>
      <c r="P160" s="323"/>
      <c r="Q160" s="323"/>
      <c r="R160" s="323"/>
      <c r="S160" s="323"/>
      <c r="T160" s="323"/>
      <c r="U160" s="323"/>
      <c r="V160" s="323"/>
      <c r="W160" s="323"/>
      <c r="X160" s="323"/>
      <c r="Y160" s="323"/>
      <c r="Z160" s="323"/>
      <c r="AA160" s="323"/>
      <c r="AB160" s="323"/>
      <c r="AC160" s="323"/>
      <c r="AD160" s="227"/>
      <c r="AE160" s="227"/>
      <c r="AF160" s="227"/>
      <c r="AG160" s="324" t="s">
        <v>289</v>
      </c>
      <c r="AH160" s="324"/>
      <c r="AI160" s="324"/>
      <c r="AJ160" s="324"/>
      <c r="AK160" s="324"/>
      <c r="AL160" s="324"/>
      <c r="AM160" s="324"/>
      <c r="AN160" s="324"/>
      <c r="AO160" s="324"/>
      <c r="AP160" s="324"/>
      <c r="AQ160" s="324"/>
      <c r="AR160" s="227"/>
      <c r="AS160" s="227"/>
      <c r="AT160" s="325" t="s">
        <v>659</v>
      </c>
      <c r="AU160" s="325"/>
      <c r="AV160" s="325"/>
      <c r="AW160" s="325"/>
      <c r="AX160" s="325"/>
      <c r="AY160" s="325"/>
      <c r="AZ160" s="325"/>
      <c r="BA160" s="325"/>
      <c r="BB160" s="325"/>
      <c r="BC160" s="325"/>
      <c r="BD160" s="325"/>
    </row>
    <row r="161" spans="1:56" ht="11.85" customHeight="1">
      <c r="A161" s="322" t="s">
        <v>660</v>
      </c>
      <c r="B161" s="322"/>
      <c r="C161" s="322"/>
      <c r="D161" s="322"/>
      <c r="E161" s="322"/>
      <c r="F161" s="323" t="s">
        <v>661</v>
      </c>
      <c r="G161" s="323"/>
      <c r="H161" s="323"/>
      <c r="I161" s="323"/>
      <c r="J161" s="323"/>
      <c r="K161" s="323"/>
      <c r="L161" s="323"/>
      <c r="M161" s="323"/>
      <c r="N161" s="323"/>
      <c r="O161" s="323"/>
      <c r="P161" s="323"/>
      <c r="Q161" s="323"/>
      <c r="R161" s="323"/>
      <c r="S161" s="323"/>
      <c r="T161" s="323"/>
      <c r="U161" s="323"/>
      <c r="V161" s="323"/>
      <c r="W161" s="323"/>
      <c r="X161" s="323"/>
      <c r="Y161" s="323"/>
      <c r="Z161" s="323"/>
      <c r="AA161" s="323"/>
      <c r="AB161" s="323"/>
      <c r="AC161" s="323"/>
      <c r="AD161" s="227"/>
      <c r="AE161" s="227"/>
      <c r="AF161" s="227"/>
      <c r="AG161" s="324" t="s">
        <v>662</v>
      </c>
      <c r="AH161" s="324"/>
      <c r="AI161" s="324"/>
      <c r="AJ161" s="324"/>
      <c r="AK161" s="324"/>
      <c r="AL161" s="324"/>
      <c r="AM161" s="324"/>
      <c r="AN161" s="324"/>
      <c r="AO161" s="324"/>
      <c r="AP161" s="324"/>
      <c r="AQ161" s="324"/>
      <c r="AR161" s="227"/>
      <c r="AS161" s="227"/>
      <c r="AT161" s="325" t="s">
        <v>289</v>
      </c>
      <c r="AU161" s="325"/>
      <c r="AV161" s="325"/>
      <c r="AW161" s="325"/>
      <c r="AX161" s="325"/>
      <c r="AY161" s="325"/>
      <c r="AZ161" s="325"/>
      <c r="BA161" s="325"/>
      <c r="BB161" s="325"/>
      <c r="BC161" s="325"/>
      <c r="BD161" s="325"/>
    </row>
    <row r="162" spans="1:56" ht="11.1" customHeight="1">
      <c r="A162" s="322" t="s">
        <v>663</v>
      </c>
      <c r="B162" s="322"/>
      <c r="C162" s="322"/>
      <c r="D162" s="322"/>
      <c r="E162" s="322"/>
      <c r="F162" s="323" t="s">
        <v>664</v>
      </c>
      <c r="G162" s="323"/>
      <c r="H162" s="323"/>
      <c r="I162" s="323"/>
      <c r="J162" s="323"/>
      <c r="K162" s="323"/>
      <c r="L162" s="323"/>
      <c r="M162" s="323"/>
      <c r="N162" s="323"/>
      <c r="O162" s="323"/>
      <c r="P162" s="323"/>
      <c r="Q162" s="323"/>
      <c r="R162" s="323"/>
      <c r="S162" s="323"/>
      <c r="T162" s="323"/>
      <c r="U162" s="323"/>
      <c r="V162" s="323"/>
      <c r="W162" s="323"/>
      <c r="X162" s="323"/>
      <c r="Y162" s="323"/>
      <c r="Z162" s="323"/>
      <c r="AA162" s="323"/>
      <c r="AB162" s="323"/>
      <c r="AC162" s="323"/>
      <c r="AD162" s="227"/>
      <c r="AE162" s="227"/>
      <c r="AF162" s="227"/>
      <c r="AG162" s="324" t="s">
        <v>289</v>
      </c>
      <c r="AH162" s="324"/>
      <c r="AI162" s="324"/>
      <c r="AJ162" s="324"/>
      <c r="AK162" s="324"/>
      <c r="AL162" s="324"/>
      <c r="AM162" s="324"/>
      <c r="AN162" s="324"/>
      <c r="AO162" s="324"/>
      <c r="AP162" s="324"/>
      <c r="AQ162" s="324"/>
      <c r="AR162" s="227"/>
      <c r="AS162" s="227"/>
      <c r="AT162" s="325" t="s">
        <v>665</v>
      </c>
      <c r="AU162" s="325"/>
      <c r="AV162" s="325"/>
      <c r="AW162" s="325"/>
      <c r="AX162" s="325"/>
      <c r="AY162" s="325"/>
      <c r="AZ162" s="325"/>
      <c r="BA162" s="325"/>
      <c r="BB162" s="325"/>
      <c r="BC162" s="325"/>
      <c r="BD162" s="325"/>
    </row>
    <row r="163" spans="1:56" ht="11.85" customHeight="1">
      <c r="A163" s="322" t="s">
        <v>666</v>
      </c>
      <c r="B163" s="322"/>
      <c r="C163" s="322"/>
      <c r="D163" s="322"/>
      <c r="E163" s="322"/>
      <c r="F163" s="323" t="s">
        <v>667</v>
      </c>
      <c r="G163" s="323"/>
      <c r="H163" s="323"/>
      <c r="I163" s="323"/>
      <c r="J163" s="323"/>
      <c r="K163" s="323"/>
      <c r="L163" s="323"/>
      <c r="M163" s="323"/>
      <c r="N163" s="323"/>
      <c r="O163" s="323"/>
      <c r="P163" s="323"/>
      <c r="Q163" s="323"/>
      <c r="R163" s="323"/>
      <c r="S163" s="323"/>
      <c r="T163" s="323"/>
      <c r="U163" s="323"/>
      <c r="V163" s="323"/>
      <c r="W163" s="323"/>
      <c r="X163" s="323"/>
      <c r="Y163" s="323"/>
      <c r="Z163" s="323"/>
      <c r="AA163" s="323"/>
      <c r="AB163" s="323"/>
      <c r="AC163" s="323"/>
      <c r="AD163" s="227"/>
      <c r="AE163" s="227"/>
      <c r="AF163" s="227"/>
      <c r="AG163" s="324" t="s">
        <v>289</v>
      </c>
      <c r="AH163" s="324"/>
      <c r="AI163" s="324"/>
      <c r="AJ163" s="324"/>
      <c r="AK163" s="324"/>
      <c r="AL163" s="324"/>
      <c r="AM163" s="324"/>
      <c r="AN163" s="324"/>
      <c r="AO163" s="324"/>
      <c r="AP163" s="324"/>
      <c r="AQ163" s="324"/>
      <c r="AR163" s="227"/>
      <c r="AS163" s="227"/>
      <c r="AT163" s="325" t="s">
        <v>668</v>
      </c>
      <c r="AU163" s="325"/>
      <c r="AV163" s="325"/>
      <c r="AW163" s="325"/>
      <c r="AX163" s="325"/>
      <c r="AY163" s="325"/>
      <c r="AZ163" s="325"/>
      <c r="BA163" s="325"/>
      <c r="BB163" s="325"/>
      <c r="BC163" s="325"/>
      <c r="BD163" s="325"/>
    </row>
    <row r="164" spans="1:56" ht="11.85" customHeight="1">
      <c r="A164" s="322" t="s">
        <v>669</v>
      </c>
      <c r="B164" s="322"/>
      <c r="C164" s="322"/>
      <c r="D164" s="322"/>
      <c r="E164" s="322"/>
      <c r="F164" s="323" t="s">
        <v>670</v>
      </c>
      <c r="G164" s="323"/>
      <c r="H164" s="323"/>
      <c r="I164" s="323"/>
      <c r="J164" s="323"/>
      <c r="K164" s="323"/>
      <c r="L164" s="323"/>
      <c r="M164" s="323"/>
      <c r="N164" s="323"/>
      <c r="O164" s="323"/>
      <c r="P164" s="323"/>
      <c r="Q164" s="323"/>
      <c r="R164" s="323"/>
      <c r="S164" s="323"/>
      <c r="T164" s="323"/>
      <c r="U164" s="323"/>
      <c r="V164" s="323"/>
      <c r="W164" s="323"/>
      <c r="X164" s="323"/>
      <c r="Y164" s="323"/>
      <c r="Z164" s="323"/>
      <c r="AA164" s="323"/>
      <c r="AB164" s="323"/>
      <c r="AC164" s="323"/>
      <c r="AD164" s="227"/>
      <c r="AE164" s="227"/>
      <c r="AF164" s="227"/>
      <c r="AG164" s="324" t="s">
        <v>289</v>
      </c>
      <c r="AH164" s="324"/>
      <c r="AI164" s="324"/>
      <c r="AJ164" s="324"/>
      <c r="AK164" s="324"/>
      <c r="AL164" s="324"/>
      <c r="AM164" s="324"/>
      <c r="AN164" s="324"/>
      <c r="AO164" s="324"/>
      <c r="AP164" s="324"/>
      <c r="AQ164" s="324"/>
      <c r="AR164" s="227"/>
      <c r="AS164" s="227"/>
      <c r="AT164" s="325" t="s">
        <v>671</v>
      </c>
      <c r="AU164" s="325"/>
      <c r="AV164" s="325"/>
      <c r="AW164" s="325"/>
      <c r="AX164" s="325"/>
      <c r="AY164" s="325"/>
      <c r="AZ164" s="325"/>
      <c r="BA164" s="325"/>
      <c r="BB164" s="325"/>
      <c r="BC164" s="325"/>
      <c r="BD164" s="325"/>
    </row>
    <row r="165" spans="1:56" ht="11.85" customHeight="1">
      <c r="A165" s="322" t="s">
        <v>672</v>
      </c>
      <c r="B165" s="322"/>
      <c r="C165" s="322"/>
      <c r="D165" s="322"/>
      <c r="E165" s="322"/>
      <c r="F165" s="323" t="s">
        <v>673</v>
      </c>
      <c r="G165" s="323"/>
      <c r="H165" s="323"/>
      <c r="I165" s="323"/>
      <c r="J165" s="323"/>
      <c r="K165" s="323"/>
      <c r="L165" s="323"/>
      <c r="M165" s="323"/>
      <c r="N165" s="323"/>
      <c r="O165" s="323"/>
      <c r="P165" s="323"/>
      <c r="Q165" s="323"/>
      <c r="R165" s="323"/>
      <c r="S165" s="323"/>
      <c r="T165" s="323"/>
      <c r="U165" s="323"/>
      <c r="V165" s="323"/>
      <c r="W165" s="323"/>
      <c r="X165" s="323"/>
      <c r="Y165" s="323"/>
      <c r="Z165" s="323"/>
      <c r="AA165" s="323"/>
      <c r="AB165" s="323"/>
      <c r="AC165" s="323"/>
      <c r="AD165" s="227"/>
      <c r="AE165" s="227"/>
      <c r="AF165" s="227"/>
      <c r="AG165" s="324" t="s">
        <v>674</v>
      </c>
      <c r="AH165" s="324"/>
      <c r="AI165" s="324"/>
      <c r="AJ165" s="324"/>
      <c r="AK165" s="324"/>
      <c r="AL165" s="324"/>
      <c r="AM165" s="324"/>
      <c r="AN165" s="324"/>
      <c r="AO165" s="324"/>
      <c r="AP165" s="324"/>
      <c r="AQ165" s="324"/>
      <c r="AR165" s="227"/>
      <c r="AS165" s="227"/>
      <c r="AT165" s="325" t="s">
        <v>675</v>
      </c>
      <c r="AU165" s="325"/>
      <c r="AV165" s="325"/>
      <c r="AW165" s="325"/>
      <c r="AX165" s="325"/>
      <c r="AY165" s="325"/>
      <c r="AZ165" s="325"/>
      <c r="BA165" s="325"/>
      <c r="BB165" s="325"/>
      <c r="BC165" s="325"/>
      <c r="BD165" s="325"/>
    </row>
    <row r="166" spans="1:56" ht="11.1" customHeight="1">
      <c r="A166" s="322" t="s">
        <v>676</v>
      </c>
      <c r="B166" s="322"/>
      <c r="C166" s="322"/>
      <c r="D166" s="322"/>
      <c r="E166" s="322"/>
      <c r="F166" s="323" t="s">
        <v>677</v>
      </c>
      <c r="G166" s="323"/>
      <c r="H166" s="323"/>
      <c r="I166" s="323"/>
      <c r="J166" s="323"/>
      <c r="K166" s="323"/>
      <c r="L166" s="323"/>
      <c r="M166" s="323"/>
      <c r="N166" s="323"/>
      <c r="O166" s="323"/>
      <c r="P166" s="323"/>
      <c r="Q166" s="323"/>
      <c r="R166" s="323"/>
      <c r="S166" s="323"/>
      <c r="T166" s="323"/>
      <c r="U166" s="323"/>
      <c r="V166" s="323"/>
      <c r="W166" s="323"/>
      <c r="X166" s="323"/>
      <c r="Y166" s="323"/>
      <c r="Z166" s="323"/>
      <c r="AA166" s="323"/>
      <c r="AB166" s="323"/>
      <c r="AC166" s="323"/>
      <c r="AD166" s="227"/>
      <c r="AE166" s="227"/>
      <c r="AF166" s="227"/>
      <c r="AG166" s="324" t="s">
        <v>678</v>
      </c>
      <c r="AH166" s="324"/>
      <c r="AI166" s="324"/>
      <c r="AJ166" s="324"/>
      <c r="AK166" s="324"/>
      <c r="AL166" s="324"/>
      <c r="AM166" s="324"/>
      <c r="AN166" s="324"/>
      <c r="AO166" s="324"/>
      <c r="AP166" s="324"/>
      <c r="AQ166" s="324"/>
      <c r="AR166" s="227"/>
      <c r="AS166" s="227"/>
      <c r="AT166" s="325" t="s">
        <v>679</v>
      </c>
      <c r="AU166" s="325"/>
      <c r="AV166" s="325"/>
      <c r="AW166" s="325"/>
      <c r="AX166" s="325"/>
      <c r="AY166" s="325"/>
      <c r="AZ166" s="325"/>
      <c r="BA166" s="325"/>
      <c r="BB166" s="325"/>
      <c r="BC166" s="325"/>
      <c r="BD166" s="325"/>
    </row>
    <row r="167" spans="1:56" ht="11.85" customHeight="1">
      <c r="A167" s="322" t="s">
        <v>680</v>
      </c>
      <c r="B167" s="322"/>
      <c r="C167" s="322"/>
      <c r="D167" s="322"/>
      <c r="E167" s="322"/>
      <c r="F167" s="323" t="s">
        <v>681</v>
      </c>
      <c r="G167" s="323"/>
      <c r="H167" s="323"/>
      <c r="I167" s="323"/>
      <c r="J167" s="323"/>
      <c r="K167" s="323"/>
      <c r="L167" s="323"/>
      <c r="M167" s="323"/>
      <c r="N167" s="323"/>
      <c r="O167" s="323"/>
      <c r="P167" s="323"/>
      <c r="Q167" s="323"/>
      <c r="R167" s="323"/>
      <c r="S167" s="323"/>
      <c r="T167" s="323"/>
      <c r="U167" s="323"/>
      <c r="V167" s="323"/>
      <c r="W167" s="323"/>
      <c r="X167" s="323"/>
      <c r="Y167" s="323"/>
      <c r="Z167" s="323"/>
      <c r="AA167" s="323"/>
      <c r="AB167" s="323"/>
      <c r="AC167" s="323"/>
      <c r="AD167" s="227"/>
      <c r="AE167" s="227"/>
      <c r="AF167" s="227"/>
      <c r="AG167" s="324" t="s">
        <v>682</v>
      </c>
      <c r="AH167" s="324"/>
      <c r="AI167" s="324"/>
      <c r="AJ167" s="324"/>
      <c r="AK167" s="324"/>
      <c r="AL167" s="324"/>
      <c r="AM167" s="324"/>
      <c r="AN167" s="324"/>
      <c r="AO167" s="324"/>
      <c r="AP167" s="324"/>
      <c r="AQ167" s="324"/>
      <c r="AR167" s="227"/>
      <c r="AS167" s="227"/>
      <c r="AT167" s="325" t="s">
        <v>683</v>
      </c>
      <c r="AU167" s="325"/>
      <c r="AV167" s="325"/>
      <c r="AW167" s="325"/>
      <c r="AX167" s="325"/>
      <c r="AY167" s="325"/>
      <c r="AZ167" s="325"/>
      <c r="BA167" s="325"/>
      <c r="BB167" s="325"/>
      <c r="BC167" s="325"/>
      <c r="BD167" s="325"/>
    </row>
    <row r="168" spans="1:56" ht="11.85" customHeight="1">
      <c r="A168" s="322" t="s">
        <v>684</v>
      </c>
      <c r="B168" s="322"/>
      <c r="C168" s="322"/>
      <c r="D168" s="322"/>
      <c r="E168" s="322"/>
      <c r="F168" s="323" t="s">
        <v>685</v>
      </c>
      <c r="G168" s="323"/>
      <c r="H168" s="323"/>
      <c r="I168" s="323"/>
      <c r="J168" s="323"/>
      <c r="K168" s="323"/>
      <c r="L168" s="323"/>
      <c r="M168" s="323"/>
      <c r="N168" s="323"/>
      <c r="O168" s="323"/>
      <c r="P168" s="323"/>
      <c r="Q168" s="323"/>
      <c r="R168" s="323"/>
      <c r="S168" s="323"/>
      <c r="T168" s="323"/>
      <c r="U168" s="323"/>
      <c r="V168" s="323"/>
      <c r="W168" s="323"/>
      <c r="X168" s="323"/>
      <c r="Y168" s="323"/>
      <c r="Z168" s="323"/>
      <c r="AA168" s="323"/>
      <c r="AB168" s="323"/>
      <c r="AC168" s="323"/>
      <c r="AD168" s="227"/>
      <c r="AE168" s="227"/>
      <c r="AF168" s="227"/>
      <c r="AG168" s="324" t="s">
        <v>686</v>
      </c>
      <c r="AH168" s="324"/>
      <c r="AI168" s="324"/>
      <c r="AJ168" s="324"/>
      <c r="AK168" s="324"/>
      <c r="AL168" s="324"/>
      <c r="AM168" s="324"/>
      <c r="AN168" s="324"/>
      <c r="AO168" s="324"/>
      <c r="AP168" s="324"/>
      <c r="AQ168" s="324"/>
      <c r="AR168" s="227"/>
      <c r="AS168" s="227"/>
      <c r="AT168" s="325" t="s">
        <v>687</v>
      </c>
      <c r="AU168" s="325"/>
      <c r="AV168" s="325"/>
      <c r="AW168" s="325"/>
      <c r="AX168" s="325"/>
      <c r="AY168" s="325"/>
      <c r="AZ168" s="325"/>
      <c r="BA168" s="325"/>
      <c r="BB168" s="325"/>
      <c r="BC168" s="325"/>
      <c r="BD168" s="325"/>
    </row>
    <row r="169" spans="1:56" ht="11.85" customHeight="1">
      <c r="A169" s="322" t="s">
        <v>688</v>
      </c>
      <c r="B169" s="322"/>
      <c r="C169" s="322"/>
      <c r="D169" s="322"/>
      <c r="E169" s="322"/>
      <c r="F169" s="323" t="s">
        <v>689</v>
      </c>
      <c r="G169" s="323"/>
      <c r="H169" s="323"/>
      <c r="I169" s="323"/>
      <c r="J169" s="323"/>
      <c r="K169" s="323"/>
      <c r="L169" s="323"/>
      <c r="M169" s="323"/>
      <c r="N169" s="323"/>
      <c r="O169" s="323"/>
      <c r="P169" s="323"/>
      <c r="Q169" s="323"/>
      <c r="R169" s="323"/>
      <c r="S169" s="323"/>
      <c r="T169" s="323"/>
      <c r="U169" s="323"/>
      <c r="V169" s="323"/>
      <c r="W169" s="323"/>
      <c r="X169" s="323"/>
      <c r="Y169" s="323"/>
      <c r="Z169" s="323"/>
      <c r="AA169" s="323"/>
      <c r="AB169" s="323"/>
      <c r="AC169" s="323"/>
      <c r="AD169" s="227"/>
      <c r="AE169" s="227"/>
      <c r="AF169" s="227"/>
      <c r="AG169" s="324" t="s">
        <v>289</v>
      </c>
      <c r="AH169" s="324"/>
      <c r="AI169" s="324"/>
      <c r="AJ169" s="324"/>
      <c r="AK169" s="324"/>
      <c r="AL169" s="324"/>
      <c r="AM169" s="324"/>
      <c r="AN169" s="324"/>
      <c r="AO169" s="324"/>
      <c r="AP169" s="324"/>
      <c r="AQ169" s="324"/>
      <c r="AR169" s="227"/>
      <c r="AS169" s="227"/>
      <c r="AT169" s="325" t="s">
        <v>690</v>
      </c>
      <c r="AU169" s="325"/>
      <c r="AV169" s="325"/>
      <c r="AW169" s="325"/>
      <c r="AX169" s="325"/>
      <c r="AY169" s="325"/>
      <c r="AZ169" s="325"/>
      <c r="BA169" s="325"/>
      <c r="BB169" s="325"/>
      <c r="BC169" s="325"/>
      <c r="BD169" s="325"/>
    </row>
    <row r="170" spans="1:56" ht="11.1" customHeight="1">
      <c r="A170" s="322" t="s">
        <v>691</v>
      </c>
      <c r="B170" s="322"/>
      <c r="C170" s="322"/>
      <c r="D170" s="322"/>
      <c r="E170" s="322"/>
      <c r="F170" s="323" t="s">
        <v>692</v>
      </c>
      <c r="G170" s="323"/>
      <c r="H170" s="323"/>
      <c r="I170" s="323"/>
      <c r="J170" s="323"/>
      <c r="K170" s="323"/>
      <c r="L170" s="323"/>
      <c r="M170" s="323"/>
      <c r="N170" s="323"/>
      <c r="O170" s="323"/>
      <c r="P170" s="323"/>
      <c r="Q170" s="323"/>
      <c r="R170" s="323"/>
      <c r="S170" s="323"/>
      <c r="T170" s="323"/>
      <c r="U170" s="323"/>
      <c r="V170" s="323"/>
      <c r="W170" s="323"/>
      <c r="X170" s="323"/>
      <c r="Y170" s="323"/>
      <c r="Z170" s="323"/>
      <c r="AA170" s="323"/>
      <c r="AB170" s="323"/>
      <c r="AC170" s="323"/>
      <c r="AD170" s="227"/>
      <c r="AE170" s="227"/>
      <c r="AF170" s="227"/>
      <c r="AG170" s="324" t="s">
        <v>289</v>
      </c>
      <c r="AH170" s="324"/>
      <c r="AI170" s="324"/>
      <c r="AJ170" s="324"/>
      <c r="AK170" s="324"/>
      <c r="AL170" s="324"/>
      <c r="AM170" s="324"/>
      <c r="AN170" s="324"/>
      <c r="AO170" s="324"/>
      <c r="AP170" s="324"/>
      <c r="AQ170" s="324"/>
      <c r="AR170" s="227"/>
      <c r="AS170" s="227"/>
      <c r="AT170" s="325" t="s">
        <v>289</v>
      </c>
      <c r="AU170" s="325"/>
      <c r="AV170" s="325"/>
      <c r="AW170" s="325"/>
      <c r="AX170" s="325"/>
      <c r="AY170" s="325"/>
      <c r="AZ170" s="325"/>
      <c r="BA170" s="325"/>
      <c r="BB170" s="325"/>
      <c r="BC170" s="325"/>
      <c r="BD170" s="325"/>
    </row>
    <row r="171" spans="1:56" ht="11.85" customHeight="1">
      <c r="A171" s="322" t="s">
        <v>693</v>
      </c>
      <c r="B171" s="322"/>
      <c r="C171" s="322"/>
      <c r="D171" s="322"/>
      <c r="E171" s="322"/>
      <c r="F171" s="323" t="s">
        <v>694</v>
      </c>
      <c r="G171" s="323"/>
      <c r="H171" s="323"/>
      <c r="I171" s="323"/>
      <c r="J171" s="323"/>
      <c r="K171" s="323"/>
      <c r="L171" s="323"/>
      <c r="M171" s="323"/>
      <c r="N171" s="323"/>
      <c r="O171" s="323"/>
      <c r="P171" s="323"/>
      <c r="Q171" s="323"/>
      <c r="R171" s="323"/>
      <c r="S171" s="323"/>
      <c r="T171" s="323"/>
      <c r="U171" s="323"/>
      <c r="V171" s="323"/>
      <c r="W171" s="323"/>
      <c r="X171" s="323"/>
      <c r="Y171" s="323"/>
      <c r="Z171" s="323"/>
      <c r="AA171" s="323"/>
      <c r="AB171" s="323"/>
      <c r="AC171" s="323"/>
      <c r="AD171" s="227"/>
      <c r="AE171" s="227"/>
      <c r="AF171" s="227"/>
      <c r="AG171" s="324" t="s">
        <v>289</v>
      </c>
      <c r="AH171" s="324"/>
      <c r="AI171" s="324"/>
      <c r="AJ171" s="324"/>
      <c r="AK171" s="324"/>
      <c r="AL171" s="324"/>
      <c r="AM171" s="324"/>
      <c r="AN171" s="324"/>
      <c r="AO171" s="324"/>
      <c r="AP171" s="324"/>
      <c r="AQ171" s="324"/>
      <c r="AR171" s="227"/>
      <c r="AS171" s="227"/>
      <c r="AT171" s="325" t="s">
        <v>695</v>
      </c>
      <c r="AU171" s="325"/>
      <c r="AV171" s="325"/>
      <c r="AW171" s="325"/>
      <c r="AX171" s="325"/>
      <c r="AY171" s="325"/>
      <c r="AZ171" s="325"/>
      <c r="BA171" s="325"/>
      <c r="BB171" s="325"/>
      <c r="BC171" s="325"/>
      <c r="BD171" s="325"/>
    </row>
    <row r="172" spans="1:56" ht="11.85" customHeight="1">
      <c r="A172" s="322" t="s">
        <v>696</v>
      </c>
      <c r="B172" s="322"/>
      <c r="C172" s="322"/>
      <c r="D172" s="322"/>
      <c r="E172" s="322"/>
      <c r="F172" s="323" t="s">
        <v>697</v>
      </c>
      <c r="G172" s="323"/>
      <c r="H172" s="323"/>
      <c r="I172" s="323"/>
      <c r="J172" s="323"/>
      <c r="K172" s="323"/>
      <c r="L172" s="323"/>
      <c r="M172" s="323"/>
      <c r="N172" s="323"/>
      <c r="O172" s="323"/>
      <c r="P172" s="323"/>
      <c r="Q172" s="323"/>
      <c r="R172" s="323"/>
      <c r="S172" s="323"/>
      <c r="T172" s="323"/>
      <c r="U172" s="323"/>
      <c r="V172" s="323"/>
      <c r="W172" s="323"/>
      <c r="X172" s="323"/>
      <c r="Y172" s="323"/>
      <c r="Z172" s="323"/>
      <c r="AA172" s="323"/>
      <c r="AB172" s="323"/>
      <c r="AC172" s="323"/>
      <c r="AD172" s="227"/>
      <c r="AE172" s="227"/>
      <c r="AF172" s="227"/>
      <c r="AG172" s="324" t="s">
        <v>698</v>
      </c>
      <c r="AH172" s="324"/>
      <c r="AI172" s="324"/>
      <c r="AJ172" s="324"/>
      <c r="AK172" s="324"/>
      <c r="AL172" s="324"/>
      <c r="AM172" s="324"/>
      <c r="AN172" s="324"/>
      <c r="AO172" s="324"/>
      <c r="AP172" s="324"/>
      <c r="AQ172" s="324"/>
      <c r="AR172" s="227"/>
      <c r="AS172" s="227"/>
      <c r="AT172" s="325" t="s">
        <v>699</v>
      </c>
      <c r="AU172" s="325"/>
      <c r="AV172" s="325"/>
      <c r="AW172" s="325"/>
      <c r="AX172" s="325"/>
      <c r="AY172" s="325"/>
      <c r="AZ172" s="325"/>
      <c r="BA172" s="325"/>
      <c r="BB172" s="325"/>
      <c r="BC172" s="325"/>
      <c r="BD172" s="325"/>
    </row>
    <row r="173" spans="1:56" ht="11.85" customHeight="1">
      <c r="A173" s="322" t="s">
        <v>700</v>
      </c>
      <c r="B173" s="322"/>
      <c r="C173" s="322"/>
      <c r="D173" s="322"/>
      <c r="E173" s="322"/>
      <c r="F173" s="323" t="s">
        <v>701</v>
      </c>
      <c r="G173" s="323"/>
      <c r="H173" s="323"/>
      <c r="I173" s="323"/>
      <c r="J173" s="323"/>
      <c r="K173" s="323"/>
      <c r="L173" s="323"/>
      <c r="M173" s="323"/>
      <c r="N173" s="323"/>
      <c r="O173" s="323"/>
      <c r="P173" s="323"/>
      <c r="Q173" s="323"/>
      <c r="R173" s="323"/>
      <c r="S173" s="323"/>
      <c r="T173" s="323"/>
      <c r="U173" s="323"/>
      <c r="V173" s="323"/>
      <c r="W173" s="323"/>
      <c r="X173" s="323"/>
      <c r="Y173" s="323"/>
      <c r="Z173" s="323"/>
      <c r="AA173" s="323"/>
      <c r="AB173" s="323"/>
      <c r="AC173" s="323"/>
      <c r="AD173" s="227"/>
      <c r="AE173" s="227"/>
      <c r="AF173" s="227"/>
      <c r="AG173" s="324" t="s">
        <v>289</v>
      </c>
      <c r="AH173" s="324"/>
      <c r="AI173" s="324"/>
      <c r="AJ173" s="324"/>
      <c r="AK173" s="324"/>
      <c r="AL173" s="324"/>
      <c r="AM173" s="324"/>
      <c r="AN173" s="324"/>
      <c r="AO173" s="324"/>
      <c r="AP173" s="324"/>
      <c r="AQ173" s="324"/>
      <c r="AR173" s="227"/>
      <c r="AS173" s="227"/>
      <c r="AT173" s="325" t="s">
        <v>289</v>
      </c>
      <c r="AU173" s="325"/>
      <c r="AV173" s="325"/>
      <c r="AW173" s="325"/>
      <c r="AX173" s="325"/>
      <c r="AY173" s="325"/>
      <c r="AZ173" s="325"/>
      <c r="BA173" s="325"/>
      <c r="BB173" s="325"/>
      <c r="BC173" s="325"/>
      <c r="BD173" s="325"/>
    </row>
    <row r="174" spans="1:56" ht="11.1" customHeight="1">
      <c r="A174" s="322" t="s">
        <v>702</v>
      </c>
      <c r="B174" s="322"/>
      <c r="C174" s="322"/>
      <c r="D174" s="322"/>
      <c r="E174" s="322"/>
      <c r="F174" s="323" t="s">
        <v>703</v>
      </c>
      <c r="G174" s="323"/>
      <c r="H174" s="323"/>
      <c r="I174" s="323"/>
      <c r="J174" s="323"/>
      <c r="K174" s="323"/>
      <c r="L174" s="323"/>
      <c r="M174" s="323"/>
      <c r="N174" s="323"/>
      <c r="O174" s="323"/>
      <c r="P174" s="323"/>
      <c r="Q174" s="323"/>
      <c r="R174" s="323"/>
      <c r="S174" s="323"/>
      <c r="T174" s="323"/>
      <c r="U174" s="323"/>
      <c r="V174" s="323"/>
      <c r="W174" s="323"/>
      <c r="X174" s="323"/>
      <c r="Y174" s="323"/>
      <c r="Z174" s="323"/>
      <c r="AA174" s="323"/>
      <c r="AB174" s="323"/>
      <c r="AC174" s="323"/>
      <c r="AD174" s="227"/>
      <c r="AE174" s="227"/>
      <c r="AF174" s="227"/>
      <c r="AG174" s="324" t="s">
        <v>289</v>
      </c>
      <c r="AH174" s="324"/>
      <c r="AI174" s="324"/>
      <c r="AJ174" s="324"/>
      <c r="AK174" s="324"/>
      <c r="AL174" s="324"/>
      <c r="AM174" s="324"/>
      <c r="AN174" s="324"/>
      <c r="AO174" s="324"/>
      <c r="AP174" s="324"/>
      <c r="AQ174" s="324"/>
      <c r="AR174" s="227"/>
      <c r="AS174" s="227"/>
      <c r="AT174" s="325" t="s">
        <v>289</v>
      </c>
      <c r="AU174" s="325"/>
      <c r="AV174" s="325"/>
      <c r="AW174" s="325"/>
      <c r="AX174" s="325"/>
      <c r="AY174" s="325"/>
      <c r="AZ174" s="325"/>
      <c r="BA174" s="325"/>
      <c r="BB174" s="325"/>
      <c r="BC174" s="325"/>
      <c r="BD174" s="325"/>
    </row>
    <row r="175" spans="1:56" ht="11.85" customHeight="1">
      <c r="A175" s="322" t="s">
        <v>704</v>
      </c>
      <c r="B175" s="322"/>
      <c r="C175" s="322"/>
      <c r="D175" s="322"/>
      <c r="E175" s="322"/>
      <c r="F175" s="323" t="s">
        <v>705</v>
      </c>
      <c r="G175" s="323"/>
      <c r="H175" s="323"/>
      <c r="I175" s="323"/>
      <c r="J175" s="323"/>
      <c r="K175" s="323"/>
      <c r="L175" s="323"/>
      <c r="M175" s="323"/>
      <c r="N175" s="323"/>
      <c r="O175" s="323"/>
      <c r="P175" s="323"/>
      <c r="Q175" s="323"/>
      <c r="R175" s="323"/>
      <c r="S175" s="323"/>
      <c r="T175" s="323"/>
      <c r="U175" s="323"/>
      <c r="V175" s="323"/>
      <c r="W175" s="323"/>
      <c r="X175" s="323"/>
      <c r="Y175" s="323"/>
      <c r="Z175" s="323"/>
      <c r="AA175" s="323"/>
      <c r="AB175" s="323"/>
      <c r="AC175" s="323"/>
      <c r="AD175" s="227"/>
      <c r="AE175" s="227"/>
      <c r="AF175" s="227"/>
      <c r="AG175" s="324" t="s">
        <v>706</v>
      </c>
      <c r="AH175" s="324"/>
      <c r="AI175" s="324"/>
      <c r="AJ175" s="324"/>
      <c r="AK175" s="324"/>
      <c r="AL175" s="324"/>
      <c r="AM175" s="324"/>
      <c r="AN175" s="324"/>
      <c r="AO175" s="324"/>
      <c r="AP175" s="324"/>
      <c r="AQ175" s="324"/>
      <c r="AR175" s="227"/>
      <c r="AS175" s="227"/>
      <c r="AT175" s="325" t="s">
        <v>706</v>
      </c>
      <c r="AU175" s="325"/>
      <c r="AV175" s="325"/>
      <c r="AW175" s="325"/>
      <c r="AX175" s="325"/>
      <c r="AY175" s="325"/>
      <c r="AZ175" s="325"/>
      <c r="BA175" s="325"/>
      <c r="BB175" s="325"/>
      <c r="BC175" s="325"/>
      <c r="BD175" s="325"/>
    </row>
    <row r="176" spans="1:56" ht="11.85" customHeight="1">
      <c r="A176" s="322" t="s">
        <v>707</v>
      </c>
      <c r="B176" s="322"/>
      <c r="C176" s="322"/>
      <c r="D176" s="322"/>
      <c r="E176" s="322"/>
      <c r="F176" s="323" t="s">
        <v>708</v>
      </c>
      <c r="G176" s="323"/>
      <c r="H176" s="323"/>
      <c r="I176" s="323"/>
      <c r="J176" s="323"/>
      <c r="K176" s="323"/>
      <c r="L176" s="323"/>
      <c r="M176" s="323"/>
      <c r="N176" s="323"/>
      <c r="O176" s="323"/>
      <c r="P176" s="323"/>
      <c r="Q176" s="323"/>
      <c r="R176" s="323"/>
      <c r="S176" s="323"/>
      <c r="T176" s="323"/>
      <c r="U176" s="323"/>
      <c r="V176" s="323"/>
      <c r="W176" s="323"/>
      <c r="X176" s="323"/>
      <c r="Y176" s="323"/>
      <c r="Z176" s="323"/>
      <c r="AA176" s="323"/>
      <c r="AB176" s="323"/>
      <c r="AC176" s="323"/>
      <c r="AD176" s="227"/>
      <c r="AE176" s="227"/>
      <c r="AF176" s="227"/>
      <c r="AG176" s="324" t="s">
        <v>709</v>
      </c>
      <c r="AH176" s="324"/>
      <c r="AI176" s="324"/>
      <c r="AJ176" s="324"/>
      <c r="AK176" s="324"/>
      <c r="AL176" s="324"/>
      <c r="AM176" s="324"/>
      <c r="AN176" s="324"/>
      <c r="AO176" s="324"/>
      <c r="AP176" s="324"/>
      <c r="AQ176" s="324"/>
      <c r="AR176" s="227"/>
      <c r="AS176" s="227"/>
      <c r="AT176" s="325" t="s">
        <v>710</v>
      </c>
      <c r="AU176" s="325"/>
      <c r="AV176" s="325"/>
      <c r="AW176" s="325"/>
      <c r="AX176" s="325"/>
      <c r="AY176" s="325"/>
      <c r="AZ176" s="325"/>
      <c r="BA176" s="325"/>
      <c r="BB176" s="325"/>
      <c r="BC176" s="325"/>
      <c r="BD176" s="325"/>
    </row>
    <row r="177" spans="1:56" ht="11.85" customHeight="1">
      <c r="A177" s="322" t="s">
        <v>711</v>
      </c>
      <c r="B177" s="322"/>
      <c r="C177" s="322"/>
      <c r="D177" s="322"/>
      <c r="E177" s="322"/>
      <c r="F177" s="323" t="s">
        <v>712</v>
      </c>
      <c r="G177" s="323"/>
      <c r="H177" s="323"/>
      <c r="I177" s="323"/>
      <c r="J177" s="323"/>
      <c r="K177" s="323"/>
      <c r="L177" s="323"/>
      <c r="M177" s="323"/>
      <c r="N177" s="323"/>
      <c r="O177" s="323"/>
      <c r="P177" s="323"/>
      <c r="Q177" s="323"/>
      <c r="R177" s="323"/>
      <c r="S177" s="323"/>
      <c r="T177" s="323"/>
      <c r="U177" s="323"/>
      <c r="V177" s="323"/>
      <c r="W177" s="323"/>
      <c r="X177" s="323"/>
      <c r="Y177" s="323"/>
      <c r="Z177" s="323"/>
      <c r="AA177" s="323"/>
      <c r="AB177" s="323"/>
      <c r="AC177" s="323"/>
      <c r="AD177" s="227"/>
      <c r="AE177" s="227"/>
      <c r="AF177" s="227"/>
      <c r="AG177" s="324" t="s">
        <v>289</v>
      </c>
      <c r="AH177" s="324"/>
      <c r="AI177" s="324"/>
      <c r="AJ177" s="324"/>
      <c r="AK177" s="324"/>
      <c r="AL177" s="324"/>
      <c r="AM177" s="324"/>
      <c r="AN177" s="324"/>
      <c r="AO177" s="324"/>
      <c r="AP177" s="324"/>
      <c r="AQ177" s="324"/>
      <c r="AR177" s="227"/>
      <c r="AS177" s="227"/>
      <c r="AT177" s="325" t="s">
        <v>713</v>
      </c>
      <c r="AU177" s="325"/>
      <c r="AV177" s="325"/>
      <c r="AW177" s="325"/>
      <c r="AX177" s="325"/>
      <c r="AY177" s="325"/>
      <c r="AZ177" s="325"/>
      <c r="BA177" s="325"/>
      <c r="BB177" s="325"/>
      <c r="BC177" s="325"/>
      <c r="BD177" s="325"/>
    </row>
    <row r="178" spans="1:56" ht="11.1" customHeight="1">
      <c r="A178" s="322" t="s">
        <v>714</v>
      </c>
      <c r="B178" s="322"/>
      <c r="C178" s="322"/>
      <c r="D178" s="322"/>
      <c r="E178" s="322"/>
      <c r="F178" s="323" t="s">
        <v>715</v>
      </c>
      <c r="G178" s="323"/>
      <c r="H178" s="323"/>
      <c r="I178" s="323"/>
      <c r="J178" s="323"/>
      <c r="K178" s="323"/>
      <c r="L178" s="323"/>
      <c r="M178" s="323"/>
      <c r="N178" s="323"/>
      <c r="O178" s="323"/>
      <c r="P178" s="323"/>
      <c r="Q178" s="323"/>
      <c r="R178" s="323"/>
      <c r="S178" s="323"/>
      <c r="T178" s="323"/>
      <c r="U178" s="323"/>
      <c r="V178" s="323"/>
      <c r="W178" s="323"/>
      <c r="X178" s="323"/>
      <c r="Y178" s="323"/>
      <c r="Z178" s="323"/>
      <c r="AA178" s="323"/>
      <c r="AB178" s="323"/>
      <c r="AC178" s="323"/>
      <c r="AD178" s="227"/>
      <c r="AE178" s="227"/>
      <c r="AF178" s="227"/>
      <c r="AG178" s="324" t="s">
        <v>716</v>
      </c>
      <c r="AH178" s="324"/>
      <c r="AI178" s="324"/>
      <c r="AJ178" s="324"/>
      <c r="AK178" s="324"/>
      <c r="AL178" s="324"/>
      <c r="AM178" s="324"/>
      <c r="AN178" s="324"/>
      <c r="AO178" s="324"/>
      <c r="AP178" s="324"/>
      <c r="AQ178" s="324"/>
      <c r="AR178" s="227"/>
      <c r="AS178" s="227"/>
      <c r="AT178" s="325" t="s">
        <v>717</v>
      </c>
      <c r="AU178" s="325"/>
      <c r="AV178" s="325"/>
      <c r="AW178" s="325"/>
      <c r="AX178" s="325"/>
      <c r="AY178" s="325"/>
      <c r="AZ178" s="325"/>
      <c r="BA178" s="325"/>
      <c r="BB178" s="325"/>
      <c r="BC178" s="325"/>
      <c r="BD178" s="325"/>
    </row>
    <row r="179" spans="1:56" ht="11.85" customHeight="1">
      <c r="A179" s="322" t="s">
        <v>718</v>
      </c>
      <c r="B179" s="322"/>
      <c r="C179" s="322"/>
      <c r="D179" s="322"/>
      <c r="E179" s="322"/>
      <c r="F179" s="323" t="s">
        <v>719</v>
      </c>
      <c r="G179" s="323"/>
      <c r="H179" s="323"/>
      <c r="I179" s="323"/>
      <c r="J179" s="323"/>
      <c r="K179" s="323"/>
      <c r="L179" s="323"/>
      <c r="M179" s="323"/>
      <c r="N179" s="323"/>
      <c r="O179" s="323"/>
      <c r="P179" s="323"/>
      <c r="Q179" s="323"/>
      <c r="R179" s="323"/>
      <c r="S179" s="323"/>
      <c r="T179" s="323"/>
      <c r="U179" s="323"/>
      <c r="V179" s="323"/>
      <c r="W179" s="323"/>
      <c r="X179" s="323"/>
      <c r="Y179" s="323"/>
      <c r="Z179" s="323"/>
      <c r="AA179" s="323"/>
      <c r="AB179" s="323"/>
      <c r="AC179" s="323"/>
      <c r="AD179" s="227"/>
      <c r="AE179" s="227"/>
      <c r="AF179" s="227"/>
      <c r="AG179" s="324" t="s">
        <v>720</v>
      </c>
      <c r="AH179" s="324"/>
      <c r="AI179" s="324"/>
      <c r="AJ179" s="324"/>
      <c r="AK179" s="324"/>
      <c r="AL179" s="324"/>
      <c r="AM179" s="324"/>
      <c r="AN179" s="324"/>
      <c r="AO179" s="324"/>
      <c r="AP179" s="324"/>
      <c r="AQ179" s="324"/>
      <c r="AR179" s="227"/>
      <c r="AS179" s="227"/>
      <c r="AT179" s="325" t="s">
        <v>721</v>
      </c>
      <c r="AU179" s="325"/>
      <c r="AV179" s="325"/>
      <c r="AW179" s="325"/>
      <c r="AX179" s="325"/>
      <c r="AY179" s="325"/>
      <c r="AZ179" s="325"/>
      <c r="BA179" s="325"/>
      <c r="BB179" s="325"/>
      <c r="BC179" s="325"/>
      <c r="BD179" s="325"/>
    </row>
    <row r="180" spans="1:56" ht="11.85" customHeight="1">
      <c r="A180" s="322" t="s">
        <v>722</v>
      </c>
      <c r="B180" s="322"/>
      <c r="C180" s="322"/>
      <c r="D180" s="322"/>
      <c r="E180" s="322"/>
      <c r="F180" s="323" t="s">
        <v>723</v>
      </c>
      <c r="G180" s="323"/>
      <c r="H180" s="323"/>
      <c r="I180" s="323"/>
      <c r="J180" s="323"/>
      <c r="K180" s="323"/>
      <c r="L180" s="323"/>
      <c r="M180" s="323"/>
      <c r="N180" s="323"/>
      <c r="O180" s="323"/>
      <c r="P180" s="323"/>
      <c r="Q180" s="323"/>
      <c r="R180" s="323"/>
      <c r="S180" s="323"/>
      <c r="T180" s="323"/>
      <c r="U180" s="323"/>
      <c r="V180" s="323"/>
      <c r="W180" s="323"/>
      <c r="X180" s="323"/>
      <c r="Y180" s="323"/>
      <c r="Z180" s="323"/>
      <c r="AA180" s="323"/>
      <c r="AB180" s="323"/>
      <c r="AC180" s="323"/>
      <c r="AD180" s="227"/>
      <c r="AE180" s="227"/>
      <c r="AF180" s="227"/>
      <c r="AG180" s="324" t="s">
        <v>724</v>
      </c>
      <c r="AH180" s="324"/>
      <c r="AI180" s="324"/>
      <c r="AJ180" s="324"/>
      <c r="AK180" s="324"/>
      <c r="AL180" s="324"/>
      <c r="AM180" s="324"/>
      <c r="AN180" s="324"/>
      <c r="AO180" s="324"/>
      <c r="AP180" s="324"/>
      <c r="AQ180" s="324"/>
      <c r="AR180" s="227"/>
      <c r="AS180" s="227"/>
      <c r="AT180" s="325" t="s">
        <v>725</v>
      </c>
      <c r="AU180" s="325"/>
      <c r="AV180" s="325"/>
      <c r="AW180" s="325"/>
      <c r="AX180" s="325"/>
      <c r="AY180" s="325"/>
      <c r="AZ180" s="325"/>
      <c r="BA180" s="325"/>
      <c r="BB180" s="325"/>
      <c r="BC180" s="325"/>
      <c r="BD180" s="325"/>
    </row>
    <row r="181" spans="1:56" ht="11.85" customHeight="1">
      <c r="A181" s="322" t="s">
        <v>726</v>
      </c>
      <c r="B181" s="322"/>
      <c r="C181" s="322"/>
      <c r="D181" s="322"/>
      <c r="E181" s="322"/>
      <c r="F181" s="323" t="s">
        <v>727</v>
      </c>
      <c r="G181" s="323"/>
      <c r="H181" s="323"/>
      <c r="I181" s="323"/>
      <c r="J181" s="323"/>
      <c r="K181" s="323"/>
      <c r="L181" s="323"/>
      <c r="M181" s="323"/>
      <c r="N181" s="323"/>
      <c r="O181" s="323"/>
      <c r="P181" s="323"/>
      <c r="Q181" s="323"/>
      <c r="R181" s="323"/>
      <c r="S181" s="323"/>
      <c r="T181" s="323"/>
      <c r="U181" s="323"/>
      <c r="V181" s="323"/>
      <c r="W181" s="323"/>
      <c r="X181" s="323"/>
      <c r="Y181" s="323"/>
      <c r="Z181" s="323"/>
      <c r="AA181" s="323"/>
      <c r="AB181" s="323"/>
      <c r="AC181" s="323"/>
      <c r="AD181" s="227"/>
      <c r="AE181" s="227"/>
      <c r="AF181" s="227"/>
      <c r="AG181" s="324" t="s">
        <v>289</v>
      </c>
      <c r="AH181" s="324"/>
      <c r="AI181" s="324"/>
      <c r="AJ181" s="324"/>
      <c r="AK181" s="324"/>
      <c r="AL181" s="324"/>
      <c r="AM181" s="324"/>
      <c r="AN181" s="324"/>
      <c r="AO181" s="324"/>
      <c r="AP181" s="324"/>
      <c r="AQ181" s="324"/>
      <c r="AR181" s="227"/>
      <c r="AS181" s="227"/>
      <c r="AT181" s="325" t="s">
        <v>728</v>
      </c>
      <c r="AU181" s="325"/>
      <c r="AV181" s="325"/>
      <c r="AW181" s="325"/>
      <c r="AX181" s="325"/>
      <c r="AY181" s="325"/>
      <c r="AZ181" s="325"/>
      <c r="BA181" s="325"/>
      <c r="BB181" s="325"/>
      <c r="BC181" s="325"/>
      <c r="BD181" s="325"/>
    </row>
    <row r="182" spans="1:56" ht="11.1" customHeight="1">
      <c r="A182" s="322" t="s">
        <v>729</v>
      </c>
      <c r="B182" s="322"/>
      <c r="C182" s="322"/>
      <c r="D182" s="322"/>
      <c r="E182" s="322"/>
      <c r="F182" s="323" t="s">
        <v>730</v>
      </c>
      <c r="G182" s="323"/>
      <c r="H182" s="323"/>
      <c r="I182" s="323"/>
      <c r="J182" s="323"/>
      <c r="K182" s="323"/>
      <c r="L182" s="323"/>
      <c r="M182" s="323"/>
      <c r="N182" s="323"/>
      <c r="O182" s="323"/>
      <c r="P182" s="323"/>
      <c r="Q182" s="323"/>
      <c r="R182" s="323"/>
      <c r="S182" s="323"/>
      <c r="T182" s="323"/>
      <c r="U182" s="323"/>
      <c r="V182" s="323"/>
      <c r="W182" s="323"/>
      <c r="X182" s="323"/>
      <c r="Y182" s="323"/>
      <c r="Z182" s="323"/>
      <c r="AA182" s="323"/>
      <c r="AB182" s="323"/>
      <c r="AC182" s="323"/>
      <c r="AD182" s="227"/>
      <c r="AE182" s="227"/>
      <c r="AF182" s="227"/>
      <c r="AG182" s="324" t="s">
        <v>731</v>
      </c>
      <c r="AH182" s="324"/>
      <c r="AI182" s="324"/>
      <c r="AJ182" s="324"/>
      <c r="AK182" s="324"/>
      <c r="AL182" s="324"/>
      <c r="AM182" s="324"/>
      <c r="AN182" s="324"/>
      <c r="AO182" s="324"/>
      <c r="AP182" s="324"/>
      <c r="AQ182" s="324"/>
      <c r="AR182" s="227"/>
      <c r="AS182" s="227"/>
      <c r="AT182" s="325" t="s">
        <v>732</v>
      </c>
      <c r="AU182" s="325"/>
      <c r="AV182" s="325"/>
      <c r="AW182" s="325"/>
      <c r="AX182" s="325"/>
      <c r="AY182" s="325"/>
      <c r="AZ182" s="325"/>
      <c r="BA182" s="325"/>
      <c r="BB182" s="325"/>
      <c r="BC182" s="325"/>
      <c r="BD182" s="325"/>
    </row>
    <row r="183" spans="1:56" ht="11.85" customHeight="1">
      <c r="A183" s="322" t="s">
        <v>733</v>
      </c>
      <c r="B183" s="322"/>
      <c r="C183" s="322"/>
      <c r="D183" s="322"/>
      <c r="E183" s="322"/>
      <c r="F183" s="323" t="s">
        <v>734</v>
      </c>
      <c r="G183" s="323"/>
      <c r="H183" s="323"/>
      <c r="I183" s="323"/>
      <c r="J183" s="323"/>
      <c r="K183" s="323"/>
      <c r="L183" s="323"/>
      <c r="M183" s="323"/>
      <c r="N183" s="323"/>
      <c r="O183" s="323"/>
      <c r="P183" s="323"/>
      <c r="Q183" s="323"/>
      <c r="R183" s="323"/>
      <c r="S183" s="323"/>
      <c r="T183" s="323"/>
      <c r="U183" s="323"/>
      <c r="V183" s="323"/>
      <c r="W183" s="323"/>
      <c r="X183" s="323"/>
      <c r="Y183" s="323"/>
      <c r="Z183" s="323"/>
      <c r="AA183" s="323"/>
      <c r="AB183" s="323"/>
      <c r="AC183" s="323"/>
      <c r="AD183" s="227"/>
      <c r="AE183" s="227"/>
      <c r="AF183" s="227"/>
      <c r="AG183" s="324" t="s">
        <v>735</v>
      </c>
      <c r="AH183" s="324"/>
      <c r="AI183" s="324"/>
      <c r="AJ183" s="324"/>
      <c r="AK183" s="324"/>
      <c r="AL183" s="324"/>
      <c r="AM183" s="324"/>
      <c r="AN183" s="324"/>
      <c r="AO183" s="324"/>
      <c r="AP183" s="324"/>
      <c r="AQ183" s="324"/>
      <c r="AR183" s="227"/>
      <c r="AS183" s="227"/>
      <c r="AT183" s="325" t="s">
        <v>289</v>
      </c>
      <c r="AU183" s="325"/>
      <c r="AV183" s="325"/>
      <c r="AW183" s="325"/>
      <c r="AX183" s="325"/>
      <c r="AY183" s="325"/>
      <c r="AZ183" s="325"/>
      <c r="BA183" s="325"/>
      <c r="BB183" s="325"/>
      <c r="BC183" s="325"/>
      <c r="BD183" s="325"/>
    </row>
    <row r="184" spans="1:56" ht="11.85" customHeight="1">
      <c r="A184" s="322" t="s">
        <v>736</v>
      </c>
      <c r="B184" s="322"/>
      <c r="C184" s="322"/>
      <c r="D184" s="322"/>
      <c r="E184" s="322"/>
      <c r="F184" s="323" t="s">
        <v>737</v>
      </c>
      <c r="G184" s="323"/>
      <c r="H184" s="323"/>
      <c r="I184" s="323"/>
      <c r="J184" s="323"/>
      <c r="K184" s="323"/>
      <c r="L184" s="323"/>
      <c r="M184" s="323"/>
      <c r="N184" s="323"/>
      <c r="O184" s="323"/>
      <c r="P184" s="323"/>
      <c r="Q184" s="323"/>
      <c r="R184" s="323"/>
      <c r="S184" s="323"/>
      <c r="T184" s="323"/>
      <c r="U184" s="323"/>
      <c r="V184" s="323"/>
      <c r="W184" s="323"/>
      <c r="X184" s="323"/>
      <c r="Y184" s="323"/>
      <c r="Z184" s="323"/>
      <c r="AA184" s="323"/>
      <c r="AB184" s="323"/>
      <c r="AC184" s="323"/>
      <c r="AD184" s="227"/>
      <c r="AE184" s="227"/>
      <c r="AF184" s="227"/>
      <c r="AG184" s="324" t="s">
        <v>738</v>
      </c>
      <c r="AH184" s="324"/>
      <c r="AI184" s="324"/>
      <c r="AJ184" s="324"/>
      <c r="AK184" s="324"/>
      <c r="AL184" s="324"/>
      <c r="AM184" s="324"/>
      <c r="AN184" s="324"/>
      <c r="AO184" s="324"/>
      <c r="AP184" s="324"/>
      <c r="AQ184" s="324"/>
      <c r="AR184" s="227"/>
      <c r="AS184" s="227"/>
      <c r="AT184" s="325" t="s">
        <v>739</v>
      </c>
      <c r="AU184" s="325"/>
      <c r="AV184" s="325"/>
      <c r="AW184" s="325"/>
      <c r="AX184" s="325"/>
      <c r="AY184" s="325"/>
      <c r="AZ184" s="325"/>
      <c r="BA184" s="325"/>
      <c r="BB184" s="325"/>
      <c r="BC184" s="325"/>
      <c r="BD184" s="325"/>
    </row>
    <row r="185" spans="1:56" ht="11.1" customHeight="1">
      <c r="A185" s="322" t="s">
        <v>740</v>
      </c>
      <c r="B185" s="322"/>
      <c r="C185" s="322"/>
      <c r="D185" s="322"/>
      <c r="E185" s="322"/>
      <c r="F185" s="323" t="s">
        <v>741</v>
      </c>
      <c r="G185" s="323"/>
      <c r="H185" s="323"/>
      <c r="I185" s="323"/>
      <c r="J185" s="323"/>
      <c r="K185" s="323"/>
      <c r="L185" s="323"/>
      <c r="M185" s="323"/>
      <c r="N185" s="323"/>
      <c r="O185" s="323"/>
      <c r="P185" s="323"/>
      <c r="Q185" s="323"/>
      <c r="R185" s="323"/>
      <c r="S185" s="323"/>
      <c r="T185" s="323"/>
      <c r="U185" s="323"/>
      <c r="V185" s="323"/>
      <c r="W185" s="323"/>
      <c r="X185" s="323"/>
      <c r="Y185" s="323"/>
      <c r="Z185" s="323"/>
      <c r="AA185" s="323"/>
      <c r="AB185" s="323"/>
      <c r="AC185" s="323"/>
      <c r="AD185" s="227"/>
      <c r="AE185" s="227"/>
      <c r="AF185" s="227"/>
      <c r="AG185" s="324" t="s">
        <v>742</v>
      </c>
      <c r="AH185" s="324"/>
      <c r="AI185" s="324"/>
      <c r="AJ185" s="324"/>
      <c r="AK185" s="324"/>
      <c r="AL185" s="324"/>
      <c r="AM185" s="324"/>
      <c r="AN185" s="324"/>
      <c r="AO185" s="324"/>
      <c r="AP185" s="324"/>
      <c r="AQ185" s="324"/>
      <c r="AR185" s="227"/>
      <c r="AS185" s="227"/>
      <c r="AT185" s="325" t="s">
        <v>743</v>
      </c>
      <c r="AU185" s="325"/>
      <c r="AV185" s="325"/>
      <c r="AW185" s="325"/>
      <c r="AX185" s="325"/>
      <c r="AY185" s="325"/>
      <c r="AZ185" s="325"/>
      <c r="BA185" s="325"/>
      <c r="BB185" s="325"/>
      <c r="BC185" s="325"/>
      <c r="BD185" s="325"/>
    </row>
    <row r="186" spans="1:56" ht="11.85" customHeight="1">
      <c r="A186" s="322" t="s">
        <v>744</v>
      </c>
      <c r="B186" s="322"/>
      <c r="C186" s="322"/>
      <c r="D186" s="322"/>
      <c r="E186" s="322"/>
      <c r="F186" s="323" t="s">
        <v>745</v>
      </c>
      <c r="G186" s="323"/>
      <c r="H186" s="323"/>
      <c r="I186" s="323"/>
      <c r="J186" s="323"/>
      <c r="K186" s="323"/>
      <c r="L186" s="323"/>
      <c r="M186" s="323"/>
      <c r="N186" s="323"/>
      <c r="O186" s="323"/>
      <c r="P186" s="323"/>
      <c r="Q186" s="323"/>
      <c r="R186" s="323"/>
      <c r="S186" s="323"/>
      <c r="T186" s="323"/>
      <c r="U186" s="323"/>
      <c r="V186" s="323"/>
      <c r="W186" s="323"/>
      <c r="X186" s="323"/>
      <c r="Y186" s="323"/>
      <c r="Z186" s="323"/>
      <c r="AA186" s="323"/>
      <c r="AB186" s="323"/>
      <c r="AC186" s="323"/>
      <c r="AD186" s="227"/>
      <c r="AE186" s="227"/>
      <c r="AF186" s="227"/>
      <c r="AG186" s="324" t="s">
        <v>746</v>
      </c>
      <c r="AH186" s="324"/>
      <c r="AI186" s="324"/>
      <c r="AJ186" s="324"/>
      <c r="AK186" s="324"/>
      <c r="AL186" s="324"/>
      <c r="AM186" s="324"/>
      <c r="AN186" s="324"/>
      <c r="AO186" s="324"/>
      <c r="AP186" s="324"/>
      <c r="AQ186" s="324"/>
      <c r="AR186" s="227"/>
      <c r="AS186" s="227"/>
      <c r="AT186" s="325" t="s">
        <v>747</v>
      </c>
      <c r="AU186" s="325"/>
      <c r="AV186" s="325"/>
      <c r="AW186" s="325"/>
      <c r="AX186" s="325"/>
      <c r="AY186" s="325"/>
      <c r="AZ186" s="325"/>
      <c r="BA186" s="325"/>
      <c r="BB186" s="325"/>
      <c r="BC186" s="325"/>
      <c r="BD186" s="325"/>
    </row>
    <row r="187" spans="1:56" ht="11.85" customHeight="1">
      <c r="A187" s="322" t="s">
        <v>748</v>
      </c>
      <c r="B187" s="322"/>
      <c r="C187" s="322"/>
      <c r="D187" s="322"/>
      <c r="E187" s="322"/>
      <c r="F187" s="323" t="s">
        <v>749</v>
      </c>
      <c r="G187" s="323"/>
      <c r="H187" s="323"/>
      <c r="I187" s="323"/>
      <c r="J187" s="323"/>
      <c r="K187" s="323"/>
      <c r="L187" s="323"/>
      <c r="M187" s="323"/>
      <c r="N187" s="323"/>
      <c r="O187" s="323"/>
      <c r="P187" s="323"/>
      <c r="Q187" s="323"/>
      <c r="R187" s="323"/>
      <c r="S187" s="323"/>
      <c r="T187" s="323"/>
      <c r="U187" s="323"/>
      <c r="V187" s="323"/>
      <c r="W187" s="323"/>
      <c r="X187" s="323"/>
      <c r="Y187" s="323"/>
      <c r="Z187" s="323"/>
      <c r="AA187" s="323"/>
      <c r="AB187" s="323"/>
      <c r="AC187" s="323"/>
      <c r="AD187" s="227"/>
      <c r="AE187" s="227"/>
      <c r="AF187" s="227"/>
      <c r="AG187" s="324" t="s">
        <v>289</v>
      </c>
      <c r="AH187" s="324"/>
      <c r="AI187" s="324"/>
      <c r="AJ187" s="324"/>
      <c r="AK187" s="324"/>
      <c r="AL187" s="324"/>
      <c r="AM187" s="324"/>
      <c r="AN187" s="324"/>
      <c r="AO187" s="324"/>
      <c r="AP187" s="324"/>
      <c r="AQ187" s="324"/>
      <c r="AR187" s="227"/>
      <c r="AS187" s="227"/>
      <c r="AT187" s="325" t="s">
        <v>750</v>
      </c>
      <c r="AU187" s="325"/>
      <c r="AV187" s="325"/>
      <c r="AW187" s="325"/>
      <c r="AX187" s="325"/>
      <c r="AY187" s="325"/>
      <c r="AZ187" s="325"/>
      <c r="BA187" s="325"/>
      <c r="BB187" s="325"/>
      <c r="BC187" s="325"/>
      <c r="BD187" s="325"/>
    </row>
    <row r="188" spans="1:56" ht="11.85" customHeight="1">
      <c r="A188" s="322" t="s">
        <v>751</v>
      </c>
      <c r="B188" s="322"/>
      <c r="C188" s="322"/>
      <c r="D188" s="322"/>
      <c r="E188" s="322"/>
      <c r="F188" s="323" t="s">
        <v>752</v>
      </c>
      <c r="G188" s="323"/>
      <c r="H188" s="323"/>
      <c r="I188" s="323"/>
      <c r="J188" s="323"/>
      <c r="K188" s="323"/>
      <c r="L188" s="323"/>
      <c r="M188" s="323"/>
      <c r="N188" s="323"/>
      <c r="O188" s="323"/>
      <c r="P188" s="323"/>
      <c r="Q188" s="323"/>
      <c r="R188" s="323"/>
      <c r="S188" s="323"/>
      <c r="T188" s="323"/>
      <c r="U188" s="323"/>
      <c r="V188" s="323"/>
      <c r="W188" s="323"/>
      <c r="X188" s="323"/>
      <c r="Y188" s="323"/>
      <c r="Z188" s="323"/>
      <c r="AA188" s="323"/>
      <c r="AB188" s="323"/>
      <c r="AC188" s="323"/>
      <c r="AD188" s="227"/>
      <c r="AE188" s="227"/>
      <c r="AF188" s="227"/>
      <c r="AG188" s="324" t="s">
        <v>753</v>
      </c>
      <c r="AH188" s="324"/>
      <c r="AI188" s="324"/>
      <c r="AJ188" s="324"/>
      <c r="AK188" s="324"/>
      <c r="AL188" s="324"/>
      <c r="AM188" s="324"/>
      <c r="AN188" s="324"/>
      <c r="AO188" s="324"/>
      <c r="AP188" s="324"/>
      <c r="AQ188" s="324"/>
      <c r="AR188" s="227"/>
      <c r="AS188" s="227"/>
      <c r="AT188" s="325" t="s">
        <v>754</v>
      </c>
      <c r="AU188" s="325"/>
      <c r="AV188" s="325"/>
      <c r="AW188" s="325"/>
      <c r="AX188" s="325"/>
      <c r="AY188" s="325"/>
      <c r="AZ188" s="325"/>
      <c r="BA188" s="325"/>
      <c r="BB188" s="325"/>
      <c r="BC188" s="325"/>
      <c r="BD188" s="325"/>
    </row>
    <row r="189" spans="1:56" ht="5.8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</row>
    <row r="190" spans="1:56" ht="11.1" customHeight="1">
      <c r="A190" s="292" t="s">
        <v>498</v>
      </c>
      <c r="B190" s="292"/>
      <c r="C190" s="292"/>
      <c r="D190" s="292"/>
      <c r="E190" s="292"/>
      <c r="F190" s="292"/>
      <c r="G190" s="292"/>
      <c r="H190" s="292"/>
      <c r="I190" s="292"/>
      <c r="J190" s="292"/>
      <c r="K190" s="292"/>
      <c r="L190" s="292"/>
      <c r="M190" s="292"/>
      <c r="N190" s="292"/>
      <c r="O190" s="292"/>
      <c r="P190" s="292"/>
      <c r="Q190" s="292"/>
      <c r="R190" s="292"/>
      <c r="S190" s="292"/>
      <c r="T190" s="292"/>
      <c r="U190" s="292"/>
      <c r="V190" s="292"/>
      <c r="W190" s="292"/>
      <c r="X190" s="292"/>
      <c r="Y190" s="292"/>
      <c r="Z190" s="292"/>
      <c r="AA190" s="292"/>
      <c r="AB190" s="292"/>
      <c r="AC190" s="292"/>
      <c r="AD190" s="292"/>
      <c r="AE190" s="292"/>
      <c r="AF190" s="292"/>
      <c r="AG190" s="292"/>
      <c r="AH190" s="292"/>
      <c r="AI190" s="292"/>
      <c r="AJ190" s="292"/>
      <c r="AK190" s="292"/>
      <c r="AL190" s="292"/>
      <c r="AM190" s="292"/>
      <c r="AN190" s="292"/>
      <c r="AO190" s="292"/>
      <c r="AP190" s="292"/>
      <c r="AQ190" s="292"/>
      <c r="AR190" s="292"/>
      <c r="AS190" s="292"/>
      <c r="AT190" s="292"/>
      <c r="AU190" s="292"/>
      <c r="AV190" s="292"/>
      <c r="AW190" s="292"/>
      <c r="AX190" s="292"/>
      <c r="AY190" s="292"/>
      <c r="AZ190" s="292"/>
      <c r="BA190" s="292"/>
      <c r="BB190" s="292"/>
      <c r="BC190" s="292"/>
      <c r="BD190" s="292"/>
    </row>
    <row r="191" spans="1:56" ht="11.85" customHeight="1">
      <c r="T191" s="224" t="s">
        <v>395</v>
      </c>
      <c r="U191" s="224"/>
      <c r="V191" s="224"/>
      <c r="W191" s="224"/>
      <c r="X191" s="224"/>
      <c r="Y191" s="224"/>
      <c r="Z191" s="224"/>
      <c r="AA191" s="224"/>
      <c r="AR191" s="269" t="s">
        <v>251</v>
      </c>
      <c r="AS191" s="269"/>
      <c r="AT191" s="269"/>
      <c r="AU191" s="269"/>
      <c r="AV191" s="269"/>
      <c r="AW191" s="269"/>
      <c r="AX191" s="269"/>
      <c r="AY191" s="269"/>
      <c r="AZ191" s="269"/>
      <c r="BA191" s="269"/>
      <c r="BB191" s="269"/>
    </row>
    <row r="192" spans="1:56" ht="11.1" customHeight="1">
      <c r="A192" s="270" t="s">
        <v>255</v>
      </c>
      <c r="B192" s="270"/>
      <c r="C192" s="270"/>
      <c r="D192" s="270"/>
      <c r="E192" s="270"/>
      <c r="F192" s="270"/>
      <c r="G192" s="270"/>
      <c r="H192" s="270"/>
      <c r="I192" s="270"/>
      <c r="J192" s="270"/>
      <c r="K192" s="270"/>
      <c r="L192" s="270"/>
      <c r="M192" s="270"/>
      <c r="N192" s="270"/>
      <c r="O192" s="270"/>
      <c r="P192" s="270"/>
      <c r="Q192" s="270"/>
      <c r="R192" s="270"/>
      <c r="S192" s="270"/>
      <c r="T192" s="270"/>
      <c r="U192" s="270"/>
      <c r="V192" s="270"/>
      <c r="W192" s="270"/>
    </row>
    <row r="193" spans="1:56" ht="11.85" customHeight="1">
      <c r="A193" s="270" t="s">
        <v>5</v>
      </c>
      <c r="B193" s="270"/>
      <c r="C193" s="270"/>
      <c r="D193" s="270"/>
      <c r="E193" s="270"/>
      <c r="F193" s="270"/>
      <c r="G193" s="270"/>
      <c r="H193" s="270"/>
      <c r="I193" s="270"/>
      <c r="J193" s="270"/>
      <c r="K193" s="270"/>
      <c r="L193" s="270"/>
      <c r="M193" s="270"/>
      <c r="N193" s="270"/>
      <c r="O193" s="270"/>
      <c r="P193" s="270"/>
      <c r="Q193" s="270"/>
      <c r="R193" s="270"/>
      <c r="S193" s="270"/>
      <c r="T193" s="270"/>
      <c r="U193" s="270"/>
      <c r="V193" s="270"/>
      <c r="W193" s="270"/>
    </row>
    <row r="194" spans="1:56" ht="11.85" customHeight="1">
      <c r="A194" s="270" t="s">
        <v>396</v>
      </c>
      <c r="B194" s="270"/>
      <c r="C194" s="270"/>
      <c r="D194" s="270"/>
      <c r="E194" s="270"/>
      <c r="F194" s="270"/>
      <c r="G194" s="270"/>
      <c r="H194" s="270"/>
      <c r="I194" s="270"/>
      <c r="J194" s="270"/>
      <c r="K194" s="270"/>
      <c r="L194" s="270"/>
      <c r="M194" s="270"/>
      <c r="N194" s="270"/>
      <c r="O194" s="270"/>
      <c r="P194" s="270"/>
      <c r="Q194" s="270"/>
      <c r="R194" s="270"/>
      <c r="S194" s="270"/>
      <c r="T194" s="270"/>
      <c r="U194" s="270"/>
      <c r="V194" s="270"/>
      <c r="W194" s="270"/>
    </row>
    <row r="195" spans="1:56" ht="11.85" customHeight="1">
      <c r="A195" s="270" t="s">
        <v>7</v>
      </c>
      <c r="B195" s="270"/>
      <c r="C195" s="270"/>
      <c r="D195" s="270"/>
      <c r="E195" s="270"/>
      <c r="F195" s="270"/>
      <c r="G195" s="270"/>
      <c r="H195" s="270"/>
      <c r="I195" s="270"/>
      <c r="J195" s="270"/>
      <c r="K195" s="270"/>
      <c r="L195" s="270"/>
      <c r="M195" s="270"/>
      <c r="N195" s="270"/>
      <c r="O195" s="270"/>
      <c r="P195" s="270"/>
      <c r="Q195" s="270"/>
      <c r="R195" s="270"/>
      <c r="S195" s="270"/>
      <c r="T195" s="270"/>
      <c r="U195" s="270"/>
      <c r="V195" s="270"/>
      <c r="W195" s="270"/>
      <c r="AX195" s="324" t="s">
        <v>4</v>
      </c>
      <c r="AY195" s="324"/>
      <c r="AZ195" s="324"/>
      <c r="BA195" s="324"/>
      <c r="BB195" s="324"/>
      <c r="BC195" s="324"/>
      <c r="BD195" s="324"/>
    </row>
    <row r="196" spans="1:56" ht="11.1" customHeight="1">
      <c r="A196" s="322" t="s">
        <v>755</v>
      </c>
      <c r="B196" s="322"/>
      <c r="C196" s="322"/>
      <c r="D196" s="322"/>
      <c r="E196" s="322"/>
      <c r="F196" s="323" t="s">
        <v>756</v>
      </c>
      <c r="G196" s="323"/>
      <c r="H196" s="323"/>
      <c r="I196" s="323"/>
      <c r="J196" s="323"/>
      <c r="K196" s="323"/>
      <c r="L196" s="323"/>
      <c r="M196" s="323"/>
      <c r="N196" s="323"/>
      <c r="O196" s="323"/>
      <c r="P196" s="323"/>
      <c r="Q196" s="323"/>
      <c r="R196" s="323"/>
      <c r="S196" s="323"/>
      <c r="T196" s="323"/>
      <c r="U196" s="323"/>
      <c r="V196" s="323"/>
      <c r="W196" s="323"/>
      <c r="X196" s="323"/>
      <c r="Y196" s="323"/>
      <c r="Z196" s="323"/>
      <c r="AA196" s="323"/>
      <c r="AB196" s="323"/>
      <c r="AC196" s="323"/>
      <c r="AD196" s="227"/>
      <c r="AE196" s="227"/>
      <c r="AF196" s="227"/>
      <c r="AG196" s="324" t="s">
        <v>757</v>
      </c>
      <c r="AH196" s="324"/>
      <c r="AI196" s="324"/>
      <c r="AJ196" s="324"/>
      <c r="AK196" s="324"/>
      <c r="AL196" s="324"/>
      <c r="AM196" s="324"/>
      <c r="AN196" s="324"/>
      <c r="AO196" s="324"/>
      <c r="AP196" s="324"/>
      <c r="AQ196" s="324"/>
      <c r="AR196" s="227"/>
      <c r="AS196" s="227"/>
      <c r="AT196" s="325" t="s">
        <v>758</v>
      </c>
      <c r="AU196" s="325"/>
      <c r="AV196" s="325"/>
      <c r="AW196" s="325"/>
      <c r="AX196" s="325"/>
      <c r="AY196" s="325"/>
      <c r="AZ196" s="325"/>
      <c r="BA196" s="325"/>
      <c r="BB196" s="325"/>
      <c r="BC196" s="325"/>
      <c r="BD196" s="325"/>
    </row>
    <row r="197" spans="1:56" ht="11.85" customHeight="1">
      <c r="A197" s="322" t="s">
        <v>759</v>
      </c>
      <c r="B197" s="322"/>
      <c r="C197" s="322"/>
      <c r="D197" s="322"/>
      <c r="E197" s="322"/>
      <c r="F197" s="323" t="s">
        <v>760</v>
      </c>
      <c r="G197" s="323"/>
      <c r="H197" s="323"/>
      <c r="I197" s="323"/>
      <c r="J197" s="323"/>
      <c r="K197" s="323"/>
      <c r="L197" s="323"/>
      <c r="M197" s="323"/>
      <c r="N197" s="323"/>
      <c r="O197" s="323"/>
      <c r="P197" s="323"/>
      <c r="Q197" s="323"/>
      <c r="R197" s="323"/>
      <c r="S197" s="323"/>
      <c r="T197" s="323"/>
      <c r="U197" s="323"/>
      <c r="V197" s="323"/>
      <c r="W197" s="323"/>
      <c r="X197" s="323"/>
      <c r="Y197" s="323"/>
      <c r="Z197" s="323"/>
      <c r="AA197" s="323"/>
      <c r="AB197" s="323"/>
      <c r="AC197" s="323"/>
      <c r="AD197" s="227"/>
      <c r="AE197" s="227"/>
      <c r="AF197" s="227"/>
      <c r="AG197" s="324" t="s">
        <v>289</v>
      </c>
      <c r="AH197" s="324"/>
      <c r="AI197" s="324"/>
      <c r="AJ197" s="324"/>
      <c r="AK197" s="324"/>
      <c r="AL197" s="324"/>
      <c r="AM197" s="324"/>
      <c r="AN197" s="324"/>
      <c r="AO197" s="324"/>
      <c r="AP197" s="324"/>
      <c r="AQ197" s="324"/>
      <c r="AR197" s="227"/>
      <c r="AS197" s="227"/>
      <c r="AT197" s="325" t="s">
        <v>761</v>
      </c>
      <c r="AU197" s="325"/>
      <c r="AV197" s="325"/>
      <c r="AW197" s="325"/>
      <c r="AX197" s="325"/>
      <c r="AY197" s="325"/>
      <c r="AZ197" s="325"/>
      <c r="BA197" s="325"/>
      <c r="BB197" s="325"/>
      <c r="BC197" s="325"/>
      <c r="BD197" s="325"/>
    </row>
    <row r="198" spans="1:56" ht="11.85" customHeight="1">
      <c r="A198" s="322" t="s">
        <v>762</v>
      </c>
      <c r="B198" s="322"/>
      <c r="C198" s="322"/>
      <c r="D198" s="322"/>
      <c r="E198" s="322"/>
      <c r="F198" s="323" t="s">
        <v>763</v>
      </c>
      <c r="G198" s="323"/>
      <c r="H198" s="323"/>
      <c r="I198" s="323"/>
      <c r="J198" s="323"/>
      <c r="K198" s="323"/>
      <c r="L198" s="323"/>
      <c r="M198" s="323"/>
      <c r="N198" s="323"/>
      <c r="O198" s="323"/>
      <c r="P198" s="323"/>
      <c r="Q198" s="323"/>
      <c r="R198" s="323"/>
      <c r="S198" s="323"/>
      <c r="T198" s="323"/>
      <c r="U198" s="323"/>
      <c r="V198" s="323"/>
      <c r="W198" s="323"/>
      <c r="X198" s="323"/>
      <c r="Y198" s="323"/>
      <c r="Z198" s="323"/>
      <c r="AA198" s="323"/>
      <c r="AB198" s="323"/>
      <c r="AC198" s="323"/>
      <c r="AD198" s="227"/>
      <c r="AE198" s="227"/>
      <c r="AF198" s="227"/>
      <c r="AG198" s="324" t="s">
        <v>289</v>
      </c>
      <c r="AH198" s="324"/>
      <c r="AI198" s="324"/>
      <c r="AJ198" s="324"/>
      <c r="AK198" s="324"/>
      <c r="AL198" s="324"/>
      <c r="AM198" s="324"/>
      <c r="AN198" s="324"/>
      <c r="AO198" s="324"/>
      <c r="AP198" s="324"/>
      <c r="AQ198" s="324"/>
      <c r="AR198" s="227"/>
      <c r="AS198" s="227"/>
      <c r="AT198" s="325" t="s">
        <v>764</v>
      </c>
      <c r="AU198" s="325"/>
      <c r="AV198" s="325"/>
      <c r="AW198" s="325"/>
      <c r="AX198" s="325"/>
      <c r="AY198" s="325"/>
      <c r="AZ198" s="325"/>
      <c r="BA198" s="325"/>
      <c r="BB198" s="325"/>
      <c r="BC198" s="325"/>
      <c r="BD198" s="325"/>
    </row>
    <row r="199" spans="1:56" ht="11.85" customHeight="1">
      <c r="A199" s="322" t="s">
        <v>765</v>
      </c>
      <c r="B199" s="322"/>
      <c r="C199" s="322"/>
      <c r="D199" s="322"/>
      <c r="E199" s="322"/>
      <c r="F199" s="323" t="s">
        <v>766</v>
      </c>
      <c r="G199" s="323"/>
      <c r="H199" s="323"/>
      <c r="I199" s="323"/>
      <c r="J199" s="323"/>
      <c r="K199" s="323"/>
      <c r="L199" s="323"/>
      <c r="M199" s="323"/>
      <c r="N199" s="323"/>
      <c r="O199" s="323"/>
      <c r="P199" s="323"/>
      <c r="Q199" s="323"/>
      <c r="R199" s="323"/>
      <c r="S199" s="323"/>
      <c r="T199" s="323"/>
      <c r="U199" s="323"/>
      <c r="V199" s="323"/>
      <c r="W199" s="323"/>
      <c r="X199" s="323"/>
      <c r="Y199" s="323"/>
      <c r="Z199" s="323"/>
      <c r="AA199" s="323"/>
      <c r="AB199" s="323"/>
      <c r="AC199" s="323"/>
      <c r="AD199" s="227"/>
      <c r="AE199" s="227"/>
      <c r="AF199" s="227"/>
      <c r="AG199" s="324" t="s">
        <v>767</v>
      </c>
      <c r="AH199" s="324"/>
      <c r="AI199" s="324"/>
      <c r="AJ199" s="324"/>
      <c r="AK199" s="324"/>
      <c r="AL199" s="324"/>
      <c r="AM199" s="324"/>
      <c r="AN199" s="324"/>
      <c r="AO199" s="324"/>
      <c r="AP199" s="324"/>
      <c r="AQ199" s="324"/>
      <c r="AR199" s="227"/>
      <c r="AS199" s="227"/>
      <c r="AT199" s="325" t="s">
        <v>768</v>
      </c>
      <c r="AU199" s="325"/>
      <c r="AV199" s="325"/>
      <c r="AW199" s="325"/>
      <c r="AX199" s="325"/>
      <c r="AY199" s="325"/>
      <c r="AZ199" s="325"/>
      <c r="BA199" s="325"/>
      <c r="BB199" s="325"/>
      <c r="BC199" s="325"/>
      <c r="BD199" s="325"/>
    </row>
    <row r="200" spans="1:56" ht="11.1" customHeight="1">
      <c r="A200" s="322" t="s">
        <v>769</v>
      </c>
      <c r="B200" s="322"/>
      <c r="C200" s="322"/>
      <c r="D200" s="322"/>
      <c r="E200" s="322"/>
      <c r="F200" s="323" t="s">
        <v>770</v>
      </c>
      <c r="G200" s="323"/>
      <c r="H200" s="323"/>
      <c r="I200" s="323"/>
      <c r="J200" s="323"/>
      <c r="K200" s="323"/>
      <c r="L200" s="323"/>
      <c r="M200" s="323"/>
      <c r="N200" s="323"/>
      <c r="O200" s="323"/>
      <c r="P200" s="323"/>
      <c r="Q200" s="323"/>
      <c r="R200" s="323"/>
      <c r="S200" s="323"/>
      <c r="T200" s="323"/>
      <c r="U200" s="323"/>
      <c r="V200" s="323"/>
      <c r="W200" s="323"/>
      <c r="X200" s="323"/>
      <c r="Y200" s="323"/>
      <c r="Z200" s="323"/>
      <c r="AA200" s="323"/>
      <c r="AB200" s="323"/>
      <c r="AC200" s="323"/>
      <c r="AD200" s="227"/>
      <c r="AE200" s="227"/>
      <c r="AF200" s="227"/>
      <c r="AG200" s="324" t="s">
        <v>771</v>
      </c>
      <c r="AH200" s="324"/>
      <c r="AI200" s="324"/>
      <c r="AJ200" s="324"/>
      <c r="AK200" s="324"/>
      <c r="AL200" s="324"/>
      <c r="AM200" s="324"/>
      <c r="AN200" s="324"/>
      <c r="AO200" s="324"/>
      <c r="AP200" s="324"/>
      <c r="AQ200" s="324"/>
      <c r="AR200" s="227"/>
      <c r="AS200" s="227"/>
      <c r="AT200" s="325" t="s">
        <v>772</v>
      </c>
      <c r="AU200" s="325"/>
      <c r="AV200" s="325"/>
      <c r="AW200" s="325"/>
      <c r="AX200" s="325"/>
      <c r="AY200" s="325"/>
      <c r="AZ200" s="325"/>
      <c r="BA200" s="325"/>
      <c r="BB200" s="325"/>
      <c r="BC200" s="325"/>
      <c r="BD200" s="325"/>
    </row>
    <row r="201" spans="1:56" ht="11.85" customHeight="1">
      <c r="A201" s="322" t="s">
        <v>773</v>
      </c>
      <c r="B201" s="322"/>
      <c r="C201" s="322"/>
      <c r="D201" s="322"/>
      <c r="E201" s="322"/>
      <c r="F201" s="323" t="s">
        <v>774</v>
      </c>
      <c r="G201" s="323"/>
      <c r="H201" s="323"/>
      <c r="I201" s="323"/>
      <c r="J201" s="323"/>
      <c r="K201" s="323"/>
      <c r="L201" s="323"/>
      <c r="M201" s="323"/>
      <c r="N201" s="323"/>
      <c r="O201" s="323"/>
      <c r="P201" s="323"/>
      <c r="Q201" s="323"/>
      <c r="R201" s="323"/>
      <c r="S201" s="323"/>
      <c r="T201" s="323"/>
      <c r="U201" s="323"/>
      <c r="V201" s="323"/>
      <c r="W201" s="323"/>
      <c r="X201" s="323"/>
      <c r="Y201" s="323"/>
      <c r="Z201" s="323"/>
      <c r="AA201" s="323"/>
      <c r="AB201" s="323"/>
      <c r="AC201" s="323"/>
      <c r="AD201" s="227"/>
      <c r="AE201" s="227"/>
      <c r="AF201" s="227"/>
      <c r="AG201" s="324" t="s">
        <v>775</v>
      </c>
      <c r="AH201" s="324"/>
      <c r="AI201" s="324"/>
      <c r="AJ201" s="324"/>
      <c r="AK201" s="324"/>
      <c r="AL201" s="324"/>
      <c r="AM201" s="324"/>
      <c r="AN201" s="324"/>
      <c r="AO201" s="324"/>
      <c r="AP201" s="324"/>
      <c r="AQ201" s="324"/>
      <c r="AR201" s="227"/>
      <c r="AS201" s="227"/>
      <c r="AT201" s="325" t="s">
        <v>776</v>
      </c>
      <c r="AU201" s="325"/>
      <c r="AV201" s="325"/>
      <c r="AW201" s="325"/>
      <c r="AX201" s="325"/>
      <c r="AY201" s="325"/>
      <c r="AZ201" s="325"/>
      <c r="BA201" s="325"/>
      <c r="BB201" s="325"/>
      <c r="BC201" s="325"/>
      <c r="BD201" s="325"/>
    </row>
    <row r="202" spans="1:56" ht="11.85" customHeight="1">
      <c r="A202" s="322" t="s">
        <v>777</v>
      </c>
      <c r="B202" s="322"/>
      <c r="C202" s="322"/>
      <c r="D202" s="322"/>
      <c r="E202" s="322"/>
      <c r="F202" s="323" t="s">
        <v>778</v>
      </c>
      <c r="G202" s="323"/>
      <c r="H202" s="323"/>
      <c r="I202" s="323"/>
      <c r="J202" s="323"/>
      <c r="K202" s="323"/>
      <c r="L202" s="323"/>
      <c r="M202" s="323"/>
      <c r="N202" s="323"/>
      <c r="O202" s="323"/>
      <c r="P202" s="323"/>
      <c r="Q202" s="323"/>
      <c r="R202" s="323"/>
      <c r="S202" s="323"/>
      <c r="T202" s="323"/>
      <c r="U202" s="323"/>
      <c r="V202" s="323"/>
      <c r="W202" s="323"/>
      <c r="X202" s="323"/>
      <c r="Y202" s="323"/>
      <c r="Z202" s="323"/>
      <c r="AA202" s="323"/>
      <c r="AB202" s="323"/>
      <c r="AC202" s="323"/>
      <c r="AD202" s="227"/>
      <c r="AE202" s="227"/>
      <c r="AF202" s="227"/>
      <c r="AG202" s="324" t="s">
        <v>289</v>
      </c>
      <c r="AH202" s="324"/>
      <c r="AI202" s="324"/>
      <c r="AJ202" s="324"/>
      <c r="AK202" s="324"/>
      <c r="AL202" s="324"/>
      <c r="AM202" s="324"/>
      <c r="AN202" s="324"/>
      <c r="AO202" s="324"/>
      <c r="AP202" s="324"/>
      <c r="AQ202" s="324"/>
      <c r="AR202" s="227"/>
      <c r="AS202" s="227"/>
      <c r="AT202" s="325" t="s">
        <v>779</v>
      </c>
      <c r="AU202" s="325"/>
      <c r="AV202" s="325"/>
      <c r="AW202" s="325"/>
      <c r="AX202" s="325"/>
      <c r="AY202" s="325"/>
      <c r="AZ202" s="325"/>
      <c r="BA202" s="325"/>
      <c r="BB202" s="325"/>
      <c r="BC202" s="325"/>
      <c r="BD202" s="325"/>
    </row>
    <row r="203" spans="1:56" ht="11.85" customHeight="1">
      <c r="A203" s="322" t="s">
        <v>780</v>
      </c>
      <c r="B203" s="322"/>
      <c r="C203" s="322"/>
      <c r="D203" s="322"/>
      <c r="E203" s="322"/>
      <c r="F203" s="323" t="s">
        <v>781</v>
      </c>
      <c r="G203" s="323"/>
      <c r="H203" s="323"/>
      <c r="I203" s="323"/>
      <c r="J203" s="323"/>
      <c r="K203" s="323"/>
      <c r="L203" s="323"/>
      <c r="M203" s="323"/>
      <c r="N203" s="323"/>
      <c r="O203" s="323"/>
      <c r="P203" s="323"/>
      <c r="Q203" s="323"/>
      <c r="R203" s="323"/>
      <c r="S203" s="323"/>
      <c r="T203" s="323"/>
      <c r="U203" s="323"/>
      <c r="V203" s="323"/>
      <c r="W203" s="323"/>
      <c r="X203" s="323"/>
      <c r="Y203" s="323"/>
      <c r="Z203" s="323"/>
      <c r="AA203" s="323"/>
      <c r="AB203" s="323"/>
      <c r="AC203" s="323"/>
      <c r="AD203" s="227"/>
      <c r="AE203" s="227"/>
      <c r="AF203" s="227"/>
      <c r="AG203" s="324" t="s">
        <v>782</v>
      </c>
      <c r="AH203" s="324"/>
      <c r="AI203" s="324"/>
      <c r="AJ203" s="324"/>
      <c r="AK203" s="324"/>
      <c r="AL203" s="324"/>
      <c r="AM203" s="324"/>
      <c r="AN203" s="324"/>
      <c r="AO203" s="324"/>
      <c r="AP203" s="324"/>
      <c r="AQ203" s="324"/>
      <c r="AR203" s="227"/>
      <c r="AS203" s="227"/>
      <c r="AT203" s="325" t="s">
        <v>783</v>
      </c>
      <c r="AU203" s="325"/>
      <c r="AV203" s="325"/>
      <c r="AW203" s="325"/>
      <c r="AX203" s="325"/>
      <c r="AY203" s="325"/>
      <c r="AZ203" s="325"/>
      <c r="BA203" s="325"/>
      <c r="BB203" s="325"/>
      <c r="BC203" s="325"/>
      <c r="BD203" s="325"/>
    </row>
    <row r="204" spans="1:56" ht="11.1" customHeight="1">
      <c r="A204" s="322" t="s">
        <v>784</v>
      </c>
      <c r="B204" s="322"/>
      <c r="C204" s="322"/>
      <c r="D204" s="322"/>
      <c r="E204" s="322"/>
      <c r="F204" s="323" t="s">
        <v>785</v>
      </c>
      <c r="G204" s="323"/>
      <c r="H204" s="323"/>
      <c r="I204" s="323"/>
      <c r="J204" s="323"/>
      <c r="K204" s="323"/>
      <c r="L204" s="323"/>
      <c r="M204" s="323"/>
      <c r="N204" s="323"/>
      <c r="O204" s="323"/>
      <c r="P204" s="323"/>
      <c r="Q204" s="323"/>
      <c r="R204" s="323"/>
      <c r="S204" s="323"/>
      <c r="T204" s="323"/>
      <c r="U204" s="323"/>
      <c r="V204" s="323"/>
      <c r="W204" s="323"/>
      <c r="X204" s="323"/>
      <c r="Y204" s="323"/>
      <c r="Z204" s="323"/>
      <c r="AA204" s="323"/>
      <c r="AB204" s="323"/>
      <c r="AC204" s="323"/>
      <c r="AD204" s="227"/>
      <c r="AE204" s="227"/>
      <c r="AF204" s="227"/>
      <c r="AG204" s="324" t="s">
        <v>289</v>
      </c>
      <c r="AH204" s="324"/>
      <c r="AI204" s="324"/>
      <c r="AJ204" s="324"/>
      <c r="AK204" s="324"/>
      <c r="AL204" s="324"/>
      <c r="AM204" s="324"/>
      <c r="AN204" s="324"/>
      <c r="AO204" s="324"/>
      <c r="AP204" s="324"/>
      <c r="AQ204" s="324"/>
      <c r="AR204" s="227"/>
      <c r="AS204" s="227"/>
      <c r="AT204" s="325" t="s">
        <v>786</v>
      </c>
      <c r="AU204" s="325"/>
      <c r="AV204" s="325"/>
      <c r="AW204" s="325"/>
      <c r="AX204" s="325"/>
      <c r="AY204" s="325"/>
      <c r="AZ204" s="325"/>
      <c r="BA204" s="325"/>
      <c r="BB204" s="325"/>
      <c r="BC204" s="325"/>
      <c r="BD204" s="325"/>
    </row>
    <row r="205" spans="1:56" ht="11.85" customHeight="1">
      <c r="A205" s="322" t="s">
        <v>787</v>
      </c>
      <c r="B205" s="322"/>
      <c r="C205" s="322"/>
      <c r="D205" s="322"/>
      <c r="E205" s="322"/>
      <c r="F205" s="323" t="s">
        <v>788</v>
      </c>
      <c r="G205" s="323"/>
      <c r="H205" s="323"/>
      <c r="I205" s="323"/>
      <c r="J205" s="323"/>
      <c r="K205" s="323"/>
      <c r="L205" s="323"/>
      <c r="M205" s="323"/>
      <c r="N205" s="323"/>
      <c r="O205" s="323"/>
      <c r="P205" s="323"/>
      <c r="Q205" s="323"/>
      <c r="R205" s="323"/>
      <c r="S205" s="323"/>
      <c r="T205" s="323"/>
      <c r="U205" s="323"/>
      <c r="V205" s="323"/>
      <c r="W205" s="323"/>
      <c r="X205" s="323"/>
      <c r="Y205" s="323"/>
      <c r="Z205" s="323"/>
      <c r="AA205" s="323"/>
      <c r="AB205" s="323"/>
      <c r="AC205" s="323"/>
      <c r="AD205" s="227"/>
      <c r="AE205" s="227"/>
      <c r="AF205" s="227"/>
      <c r="AG205" s="324" t="s">
        <v>789</v>
      </c>
      <c r="AH205" s="324"/>
      <c r="AI205" s="324"/>
      <c r="AJ205" s="324"/>
      <c r="AK205" s="324"/>
      <c r="AL205" s="324"/>
      <c r="AM205" s="324"/>
      <c r="AN205" s="324"/>
      <c r="AO205" s="324"/>
      <c r="AP205" s="324"/>
      <c r="AQ205" s="324"/>
      <c r="AR205" s="227"/>
      <c r="AS205" s="227"/>
      <c r="AT205" s="325" t="s">
        <v>790</v>
      </c>
      <c r="AU205" s="325"/>
      <c r="AV205" s="325"/>
      <c r="AW205" s="325"/>
      <c r="AX205" s="325"/>
      <c r="AY205" s="325"/>
      <c r="AZ205" s="325"/>
      <c r="BA205" s="325"/>
      <c r="BB205" s="325"/>
      <c r="BC205" s="325"/>
      <c r="BD205" s="325"/>
    </row>
    <row r="206" spans="1:56" ht="11.85" customHeight="1">
      <c r="A206" s="322" t="s">
        <v>791</v>
      </c>
      <c r="B206" s="322"/>
      <c r="C206" s="322"/>
      <c r="D206" s="322"/>
      <c r="E206" s="322"/>
      <c r="F206" s="323" t="s">
        <v>792</v>
      </c>
      <c r="G206" s="323"/>
      <c r="H206" s="323"/>
      <c r="I206" s="323"/>
      <c r="J206" s="323"/>
      <c r="K206" s="323"/>
      <c r="L206" s="323"/>
      <c r="M206" s="323"/>
      <c r="N206" s="323"/>
      <c r="O206" s="323"/>
      <c r="P206" s="323"/>
      <c r="Q206" s="323"/>
      <c r="R206" s="323"/>
      <c r="S206" s="323"/>
      <c r="T206" s="323"/>
      <c r="U206" s="323"/>
      <c r="V206" s="323"/>
      <c r="W206" s="323"/>
      <c r="X206" s="323"/>
      <c r="Y206" s="323"/>
      <c r="Z206" s="323"/>
      <c r="AA206" s="323"/>
      <c r="AB206" s="323"/>
      <c r="AC206" s="323"/>
      <c r="AD206" s="227"/>
      <c r="AE206" s="227"/>
      <c r="AF206" s="227"/>
      <c r="AG206" s="324" t="s">
        <v>793</v>
      </c>
      <c r="AH206" s="324"/>
      <c r="AI206" s="324"/>
      <c r="AJ206" s="324"/>
      <c r="AK206" s="324"/>
      <c r="AL206" s="324"/>
      <c r="AM206" s="324"/>
      <c r="AN206" s="324"/>
      <c r="AO206" s="324"/>
      <c r="AP206" s="324"/>
      <c r="AQ206" s="324"/>
      <c r="AR206" s="227"/>
      <c r="AS206" s="227"/>
      <c r="AT206" s="325" t="s">
        <v>794</v>
      </c>
      <c r="AU206" s="325"/>
      <c r="AV206" s="325"/>
      <c r="AW206" s="325"/>
      <c r="AX206" s="325"/>
      <c r="AY206" s="325"/>
      <c r="AZ206" s="325"/>
      <c r="BA206" s="325"/>
      <c r="BB206" s="325"/>
      <c r="BC206" s="325"/>
      <c r="BD206" s="325"/>
    </row>
    <row r="207" spans="1:56" ht="11.85" customHeight="1">
      <c r="A207" s="322" t="s">
        <v>795</v>
      </c>
      <c r="B207" s="322"/>
      <c r="C207" s="322"/>
      <c r="D207" s="322"/>
      <c r="E207" s="322"/>
      <c r="F207" s="323" t="s">
        <v>796</v>
      </c>
      <c r="G207" s="323"/>
      <c r="H207" s="323"/>
      <c r="I207" s="323"/>
      <c r="J207" s="323"/>
      <c r="K207" s="323"/>
      <c r="L207" s="323"/>
      <c r="M207" s="323"/>
      <c r="N207" s="323"/>
      <c r="O207" s="323"/>
      <c r="P207" s="323"/>
      <c r="Q207" s="323"/>
      <c r="R207" s="323"/>
      <c r="S207" s="323"/>
      <c r="T207" s="323"/>
      <c r="U207" s="323"/>
      <c r="V207" s="323"/>
      <c r="W207" s="323"/>
      <c r="X207" s="323"/>
      <c r="Y207" s="323"/>
      <c r="Z207" s="323"/>
      <c r="AA207" s="323"/>
      <c r="AB207" s="323"/>
      <c r="AC207" s="323"/>
      <c r="AD207" s="227"/>
      <c r="AE207" s="227"/>
      <c r="AF207" s="227"/>
      <c r="AG207" s="324" t="s">
        <v>797</v>
      </c>
      <c r="AH207" s="324"/>
      <c r="AI207" s="324"/>
      <c r="AJ207" s="324"/>
      <c r="AK207" s="324"/>
      <c r="AL207" s="324"/>
      <c r="AM207" s="324"/>
      <c r="AN207" s="324"/>
      <c r="AO207" s="324"/>
      <c r="AP207" s="324"/>
      <c r="AQ207" s="324"/>
      <c r="AR207" s="227"/>
      <c r="AS207" s="227"/>
      <c r="AT207" s="325" t="s">
        <v>798</v>
      </c>
      <c r="AU207" s="325"/>
      <c r="AV207" s="325"/>
      <c r="AW207" s="325"/>
      <c r="AX207" s="325"/>
      <c r="AY207" s="325"/>
      <c r="AZ207" s="325"/>
      <c r="BA207" s="325"/>
      <c r="BB207" s="325"/>
      <c r="BC207" s="325"/>
      <c r="BD207" s="325"/>
    </row>
    <row r="208" spans="1:56" ht="11.1" customHeight="1">
      <c r="A208" s="322" t="s">
        <v>799</v>
      </c>
      <c r="B208" s="322"/>
      <c r="C208" s="322"/>
      <c r="D208" s="322"/>
      <c r="E208" s="322"/>
      <c r="F208" s="323" t="s">
        <v>800</v>
      </c>
      <c r="G208" s="323"/>
      <c r="H208" s="323"/>
      <c r="I208" s="323"/>
      <c r="J208" s="323"/>
      <c r="K208" s="323"/>
      <c r="L208" s="323"/>
      <c r="M208" s="323"/>
      <c r="N208" s="323"/>
      <c r="O208" s="323"/>
      <c r="P208" s="323"/>
      <c r="Q208" s="323"/>
      <c r="R208" s="323"/>
      <c r="S208" s="323"/>
      <c r="T208" s="323"/>
      <c r="U208" s="323"/>
      <c r="V208" s="323"/>
      <c r="W208" s="323"/>
      <c r="X208" s="323"/>
      <c r="Y208" s="323"/>
      <c r="Z208" s="323"/>
      <c r="AA208" s="323"/>
      <c r="AB208" s="323"/>
      <c r="AC208" s="323"/>
      <c r="AD208" s="227"/>
      <c r="AE208" s="227"/>
      <c r="AF208" s="227"/>
      <c r="AG208" s="324" t="s">
        <v>801</v>
      </c>
      <c r="AH208" s="324"/>
      <c r="AI208" s="324"/>
      <c r="AJ208" s="324"/>
      <c r="AK208" s="324"/>
      <c r="AL208" s="324"/>
      <c r="AM208" s="324"/>
      <c r="AN208" s="324"/>
      <c r="AO208" s="324"/>
      <c r="AP208" s="324"/>
      <c r="AQ208" s="324"/>
      <c r="AR208" s="227"/>
      <c r="AS208" s="227"/>
      <c r="AT208" s="325" t="s">
        <v>802</v>
      </c>
      <c r="AU208" s="325"/>
      <c r="AV208" s="325"/>
      <c r="AW208" s="325"/>
      <c r="AX208" s="325"/>
      <c r="AY208" s="325"/>
      <c r="AZ208" s="325"/>
      <c r="BA208" s="325"/>
      <c r="BB208" s="325"/>
      <c r="BC208" s="325"/>
      <c r="BD208" s="325"/>
    </row>
    <row r="209" spans="1:56" ht="11.85" customHeight="1">
      <c r="A209" s="322" t="s">
        <v>803</v>
      </c>
      <c r="B209" s="322"/>
      <c r="C209" s="322"/>
      <c r="D209" s="322"/>
      <c r="E209" s="322"/>
      <c r="F209" s="323" t="s">
        <v>804</v>
      </c>
      <c r="G209" s="323"/>
      <c r="H209" s="323"/>
      <c r="I209" s="323"/>
      <c r="J209" s="323"/>
      <c r="K209" s="323"/>
      <c r="L209" s="323"/>
      <c r="M209" s="323"/>
      <c r="N209" s="323"/>
      <c r="O209" s="323"/>
      <c r="P209" s="323"/>
      <c r="Q209" s="323"/>
      <c r="R209" s="323"/>
      <c r="S209" s="323"/>
      <c r="T209" s="323"/>
      <c r="U209" s="323"/>
      <c r="V209" s="323"/>
      <c r="W209" s="323"/>
      <c r="X209" s="323"/>
      <c r="Y209" s="323"/>
      <c r="Z209" s="323"/>
      <c r="AA209" s="323"/>
      <c r="AB209" s="323"/>
      <c r="AC209" s="323"/>
      <c r="AD209" s="227"/>
      <c r="AE209" s="227"/>
      <c r="AF209" s="227"/>
      <c r="AG209" s="324" t="s">
        <v>805</v>
      </c>
      <c r="AH209" s="324"/>
      <c r="AI209" s="324"/>
      <c r="AJ209" s="324"/>
      <c r="AK209" s="324"/>
      <c r="AL209" s="324"/>
      <c r="AM209" s="324"/>
      <c r="AN209" s="324"/>
      <c r="AO209" s="324"/>
      <c r="AP209" s="324"/>
      <c r="AQ209" s="324"/>
      <c r="AR209" s="227"/>
      <c r="AS209" s="227"/>
      <c r="AT209" s="325" t="s">
        <v>289</v>
      </c>
      <c r="AU209" s="325"/>
      <c r="AV209" s="325"/>
      <c r="AW209" s="325"/>
      <c r="AX209" s="325"/>
      <c r="AY209" s="325"/>
      <c r="AZ209" s="325"/>
      <c r="BA209" s="325"/>
      <c r="BB209" s="325"/>
      <c r="BC209" s="325"/>
      <c r="BD209" s="325"/>
    </row>
    <row r="210" spans="1:56" ht="11.85" customHeight="1">
      <c r="A210" s="322" t="s">
        <v>806</v>
      </c>
      <c r="B210" s="322"/>
      <c r="C210" s="322"/>
      <c r="D210" s="322"/>
      <c r="E210" s="322"/>
      <c r="F210" s="323" t="s">
        <v>807</v>
      </c>
      <c r="G210" s="323"/>
      <c r="H210" s="323"/>
      <c r="I210" s="323"/>
      <c r="J210" s="323"/>
      <c r="K210" s="323"/>
      <c r="L210" s="323"/>
      <c r="M210" s="323"/>
      <c r="N210" s="323"/>
      <c r="O210" s="323"/>
      <c r="P210" s="323"/>
      <c r="Q210" s="323"/>
      <c r="R210" s="323"/>
      <c r="S210" s="323"/>
      <c r="T210" s="323"/>
      <c r="U210" s="323"/>
      <c r="V210" s="323"/>
      <c r="W210" s="323"/>
      <c r="X210" s="323"/>
      <c r="Y210" s="323"/>
      <c r="Z210" s="323"/>
      <c r="AA210" s="323"/>
      <c r="AB210" s="323"/>
      <c r="AC210" s="323"/>
      <c r="AD210" s="227"/>
      <c r="AE210" s="227"/>
      <c r="AF210" s="227"/>
      <c r="AG210" s="324" t="s">
        <v>808</v>
      </c>
      <c r="AH210" s="324"/>
      <c r="AI210" s="324"/>
      <c r="AJ210" s="324"/>
      <c r="AK210" s="324"/>
      <c r="AL210" s="324"/>
      <c r="AM210" s="324"/>
      <c r="AN210" s="324"/>
      <c r="AO210" s="324"/>
      <c r="AP210" s="324"/>
      <c r="AQ210" s="324"/>
      <c r="AR210" s="227"/>
      <c r="AS210" s="227"/>
      <c r="AT210" s="325" t="s">
        <v>809</v>
      </c>
      <c r="AU210" s="325"/>
      <c r="AV210" s="325"/>
      <c r="AW210" s="325"/>
      <c r="AX210" s="325"/>
      <c r="AY210" s="325"/>
      <c r="AZ210" s="325"/>
      <c r="BA210" s="325"/>
      <c r="BB210" s="325"/>
      <c r="BC210" s="325"/>
      <c r="BD210" s="325"/>
    </row>
    <row r="211" spans="1:56" ht="11.85" customHeight="1">
      <c r="A211" s="322" t="s">
        <v>810</v>
      </c>
      <c r="B211" s="322"/>
      <c r="C211" s="322"/>
      <c r="D211" s="322"/>
      <c r="E211" s="322"/>
      <c r="F211" s="323" t="s">
        <v>811</v>
      </c>
      <c r="G211" s="323"/>
      <c r="H211" s="323"/>
      <c r="I211" s="323"/>
      <c r="J211" s="323"/>
      <c r="K211" s="323"/>
      <c r="L211" s="323"/>
      <c r="M211" s="323"/>
      <c r="N211" s="323"/>
      <c r="O211" s="323"/>
      <c r="P211" s="323"/>
      <c r="Q211" s="323"/>
      <c r="R211" s="323"/>
      <c r="S211" s="323"/>
      <c r="T211" s="323"/>
      <c r="U211" s="323"/>
      <c r="V211" s="323"/>
      <c r="W211" s="323"/>
      <c r="X211" s="323"/>
      <c r="Y211" s="323"/>
      <c r="Z211" s="323"/>
      <c r="AA211" s="323"/>
      <c r="AB211" s="323"/>
      <c r="AC211" s="323"/>
      <c r="AD211" s="227"/>
      <c r="AE211" s="227"/>
      <c r="AF211" s="227"/>
      <c r="AG211" s="324" t="s">
        <v>812</v>
      </c>
      <c r="AH211" s="324"/>
      <c r="AI211" s="324"/>
      <c r="AJ211" s="324"/>
      <c r="AK211" s="324"/>
      <c r="AL211" s="324"/>
      <c r="AM211" s="324"/>
      <c r="AN211" s="324"/>
      <c r="AO211" s="324"/>
      <c r="AP211" s="324"/>
      <c r="AQ211" s="324"/>
      <c r="AR211" s="227"/>
      <c r="AS211" s="227"/>
      <c r="AT211" s="325" t="s">
        <v>813</v>
      </c>
      <c r="AU211" s="325"/>
      <c r="AV211" s="325"/>
      <c r="AW211" s="325"/>
      <c r="AX211" s="325"/>
      <c r="AY211" s="325"/>
      <c r="AZ211" s="325"/>
      <c r="BA211" s="325"/>
      <c r="BB211" s="325"/>
      <c r="BC211" s="325"/>
      <c r="BD211" s="325"/>
    </row>
    <row r="212" spans="1:56" ht="11.1" customHeight="1">
      <c r="A212" s="322" t="s">
        <v>814</v>
      </c>
      <c r="B212" s="322"/>
      <c r="C212" s="322"/>
      <c r="D212" s="322"/>
      <c r="E212" s="322"/>
      <c r="F212" s="323" t="s">
        <v>815</v>
      </c>
      <c r="G212" s="323"/>
      <c r="H212" s="323"/>
      <c r="I212" s="323"/>
      <c r="J212" s="323"/>
      <c r="K212" s="323"/>
      <c r="L212" s="323"/>
      <c r="M212" s="323"/>
      <c r="N212" s="323"/>
      <c r="O212" s="323"/>
      <c r="P212" s="323"/>
      <c r="Q212" s="323"/>
      <c r="R212" s="323"/>
      <c r="S212" s="323"/>
      <c r="T212" s="323"/>
      <c r="U212" s="323"/>
      <c r="V212" s="323"/>
      <c r="W212" s="323"/>
      <c r="X212" s="323"/>
      <c r="Y212" s="323"/>
      <c r="Z212" s="323"/>
      <c r="AA212" s="323"/>
      <c r="AB212" s="323"/>
      <c r="AC212" s="323"/>
      <c r="AD212" s="227"/>
      <c r="AE212" s="227"/>
      <c r="AF212" s="227"/>
      <c r="AG212" s="324" t="s">
        <v>816</v>
      </c>
      <c r="AH212" s="324"/>
      <c r="AI212" s="324"/>
      <c r="AJ212" s="324"/>
      <c r="AK212" s="324"/>
      <c r="AL212" s="324"/>
      <c r="AM212" s="324"/>
      <c r="AN212" s="324"/>
      <c r="AO212" s="324"/>
      <c r="AP212" s="324"/>
      <c r="AQ212" s="324"/>
      <c r="AR212" s="227"/>
      <c r="AS212" s="227"/>
      <c r="AT212" s="325" t="s">
        <v>817</v>
      </c>
      <c r="AU212" s="325"/>
      <c r="AV212" s="325"/>
      <c r="AW212" s="325"/>
      <c r="AX212" s="325"/>
      <c r="AY212" s="325"/>
      <c r="AZ212" s="325"/>
      <c r="BA212" s="325"/>
      <c r="BB212" s="325"/>
      <c r="BC212" s="325"/>
      <c r="BD212" s="325"/>
    </row>
    <row r="213" spans="1:56" ht="11.85" customHeight="1">
      <c r="A213" s="322" t="s">
        <v>818</v>
      </c>
      <c r="B213" s="322"/>
      <c r="C213" s="322"/>
      <c r="D213" s="322"/>
      <c r="E213" s="322"/>
      <c r="F213" s="323" t="s">
        <v>819</v>
      </c>
      <c r="G213" s="323"/>
      <c r="H213" s="323"/>
      <c r="I213" s="323"/>
      <c r="J213" s="323"/>
      <c r="K213" s="323"/>
      <c r="L213" s="323"/>
      <c r="M213" s="323"/>
      <c r="N213" s="323"/>
      <c r="O213" s="323"/>
      <c r="P213" s="323"/>
      <c r="Q213" s="323"/>
      <c r="R213" s="323"/>
      <c r="S213" s="323"/>
      <c r="T213" s="323"/>
      <c r="U213" s="323"/>
      <c r="V213" s="323"/>
      <c r="W213" s="323"/>
      <c r="X213" s="323"/>
      <c r="Y213" s="323"/>
      <c r="Z213" s="323"/>
      <c r="AA213" s="323"/>
      <c r="AB213" s="323"/>
      <c r="AC213" s="323"/>
      <c r="AD213" s="227"/>
      <c r="AE213" s="227"/>
      <c r="AF213" s="227"/>
      <c r="AG213" s="324" t="s">
        <v>820</v>
      </c>
      <c r="AH213" s="324"/>
      <c r="AI213" s="324"/>
      <c r="AJ213" s="324"/>
      <c r="AK213" s="324"/>
      <c r="AL213" s="324"/>
      <c r="AM213" s="324"/>
      <c r="AN213" s="324"/>
      <c r="AO213" s="324"/>
      <c r="AP213" s="324"/>
      <c r="AQ213" s="324"/>
      <c r="AR213" s="227"/>
      <c r="AS213" s="227"/>
      <c r="AT213" s="325" t="s">
        <v>821</v>
      </c>
      <c r="AU213" s="325"/>
      <c r="AV213" s="325"/>
      <c r="AW213" s="325"/>
      <c r="AX213" s="325"/>
      <c r="AY213" s="325"/>
      <c r="AZ213" s="325"/>
      <c r="BA213" s="325"/>
      <c r="BB213" s="325"/>
      <c r="BC213" s="325"/>
      <c r="BD213" s="325"/>
    </row>
    <row r="214" spans="1:56" ht="11.85" customHeight="1">
      <c r="A214" s="322" t="s">
        <v>822</v>
      </c>
      <c r="B214" s="322"/>
      <c r="C214" s="322"/>
      <c r="D214" s="322"/>
      <c r="E214" s="322"/>
      <c r="F214" s="323" t="s">
        <v>823</v>
      </c>
      <c r="G214" s="323"/>
      <c r="H214" s="323"/>
      <c r="I214" s="323"/>
      <c r="J214" s="323"/>
      <c r="K214" s="323"/>
      <c r="L214" s="323"/>
      <c r="M214" s="323"/>
      <c r="N214" s="323"/>
      <c r="O214" s="323"/>
      <c r="P214" s="323"/>
      <c r="Q214" s="323"/>
      <c r="R214" s="323"/>
      <c r="S214" s="323"/>
      <c r="T214" s="323"/>
      <c r="U214" s="323"/>
      <c r="V214" s="323"/>
      <c r="W214" s="323"/>
      <c r="X214" s="323"/>
      <c r="Y214" s="323"/>
      <c r="Z214" s="323"/>
      <c r="AA214" s="323"/>
      <c r="AB214" s="323"/>
      <c r="AC214" s="323"/>
      <c r="AD214" s="227"/>
      <c r="AE214" s="227"/>
      <c r="AF214" s="227"/>
      <c r="AG214" s="324" t="s">
        <v>824</v>
      </c>
      <c r="AH214" s="324"/>
      <c r="AI214" s="324"/>
      <c r="AJ214" s="324"/>
      <c r="AK214" s="324"/>
      <c r="AL214" s="324"/>
      <c r="AM214" s="324"/>
      <c r="AN214" s="324"/>
      <c r="AO214" s="324"/>
      <c r="AP214" s="324"/>
      <c r="AQ214" s="324"/>
      <c r="AR214" s="227"/>
      <c r="AS214" s="227"/>
      <c r="AT214" s="325" t="s">
        <v>825</v>
      </c>
      <c r="AU214" s="325"/>
      <c r="AV214" s="325"/>
      <c r="AW214" s="325"/>
      <c r="AX214" s="325"/>
      <c r="AY214" s="325"/>
      <c r="AZ214" s="325"/>
      <c r="BA214" s="325"/>
      <c r="BB214" s="325"/>
      <c r="BC214" s="325"/>
      <c r="BD214" s="325"/>
    </row>
    <row r="215" spans="1:56" ht="11.85" customHeight="1">
      <c r="A215" s="322" t="s">
        <v>826</v>
      </c>
      <c r="B215" s="322"/>
      <c r="C215" s="322"/>
      <c r="D215" s="322"/>
      <c r="E215" s="322"/>
      <c r="F215" s="323" t="s">
        <v>827</v>
      </c>
      <c r="G215" s="323"/>
      <c r="H215" s="323"/>
      <c r="I215" s="323"/>
      <c r="J215" s="323"/>
      <c r="K215" s="323"/>
      <c r="L215" s="323"/>
      <c r="M215" s="323"/>
      <c r="N215" s="323"/>
      <c r="O215" s="323"/>
      <c r="P215" s="323"/>
      <c r="Q215" s="323"/>
      <c r="R215" s="323"/>
      <c r="S215" s="323"/>
      <c r="T215" s="323"/>
      <c r="U215" s="323"/>
      <c r="V215" s="323"/>
      <c r="W215" s="323"/>
      <c r="X215" s="323"/>
      <c r="Y215" s="323"/>
      <c r="Z215" s="323"/>
      <c r="AA215" s="323"/>
      <c r="AB215" s="323"/>
      <c r="AC215" s="323"/>
      <c r="AD215" s="227"/>
      <c r="AE215" s="227"/>
      <c r="AF215" s="227"/>
      <c r="AG215" s="324" t="s">
        <v>828</v>
      </c>
      <c r="AH215" s="324"/>
      <c r="AI215" s="324"/>
      <c r="AJ215" s="324"/>
      <c r="AK215" s="324"/>
      <c r="AL215" s="324"/>
      <c r="AM215" s="324"/>
      <c r="AN215" s="324"/>
      <c r="AO215" s="324"/>
      <c r="AP215" s="324"/>
      <c r="AQ215" s="324"/>
      <c r="AR215" s="227"/>
      <c r="AS215" s="227"/>
      <c r="AT215" s="325" t="s">
        <v>829</v>
      </c>
      <c r="AU215" s="325"/>
      <c r="AV215" s="325"/>
      <c r="AW215" s="325"/>
      <c r="AX215" s="325"/>
      <c r="AY215" s="325"/>
      <c r="AZ215" s="325"/>
      <c r="BA215" s="325"/>
      <c r="BB215" s="325"/>
      <c r="BC215" s="325"/>
      <c r="BD215" s="325"/>
    </row>
    <row r="216" spans="1:56" ht="11.1" customHeight="1">
      <c r="A216" s="322" t="s">
        <v>830</v>
      </c>
      <c r="B216" s="322"/>
      <c r="C216" s="322"/>
      <c r="D216" s="322"/>
      <c r="E216" s="322"/>
      <c r="F216" s="323" t="s">
        <v>831</v>
      </c>
      <c r="G216" s="323"/>
      <c r="H216" s="323"/>
      <c r="I216" s="323"/>
      <c r="J216" s="323"/>
      <c r="K216" s="323"/>
      <c r="L216" s="323"/>
      <c r="M216" s="323"/>
      <c r="N216" s="323"/>
      <c r="O216" s="323"/>
      <c r="P216" s="323"/>
      <c r="Q216" s="323"/>
      <c r="R216" s="323"/>
      <c r="S216" s="323"/>
      <c r="T216" s="323"/>
      <c r="U216" s="323"/>
      <c r="V216" s="323"/>
      <c r="W216" s="323"/>
      <c r="X216" s="323"/>
      <c r="Y216" s="323"/>
      <c r="Z216" s="323"/>
      <c r="AA216" s="323"/>
      <c r="AB216" s="323"/>
      <c r="AC216" s="323"/>
      <c r="AD216" s="227"/>
      <c r="AE216" s="227"/>
      <c r="AF216" s="227"/>
      <c r="AG216" s="324" t="s">
        <v>832</v>
      </c>
      <c r="AH216" s="324"/>
      <c r="AI216" s="324"/>
      <c r="AJ216" s="324"/>
      <c r="AK216" s="324"/>
      <c r="AL216" s="324"/>
      <c r="AM216" s="324"/>
      <c r="AN216" s="324"/>
      <c r="AO216" s="324"/>
      <c r="AP216" s="324"/>
      <c r="AQ216" s="324"/>
      <c r="AR216" s="227"/>
      <c r="AS216" s="227"/>
      <c r="AT216" s="325" t="s">
        <v>833</v>
      </c>
      <c r="AU216" s="325"/>
      <c r="AV216" s="325"/>
      <c r="AW216" s="325"/>
      <c r="AX216" s="325"/>
      <c r="AY216" s="325"/>
      <c r="AZ216" s="325"/>
      <c r="BA216" s="325"/>
      <c r="BB216" s="325"/>
      <c r="BC216" s="325"/>
      <c r="BD216" s="325"/>
    </row>
    <row r="217" spans="1:56" ht="11.85" customHeight="1">
      <c r="A217" s="322" t="s">
        <v>834</v>
      </c>
      <c r="B217" s="322"/>
      <c r="C217" s="322"/>
      <c r="D217" s="322"/>
      <c r="E217" s="322"/>
      <c r="F217" s="323" t="s">
        <v>835</v>
      </c>
      <c r="G217" s="323"/>
      <c r="H217" s="323"/>
      <c r="I217" s="323"/>
      <c r="J217" s="323"/>
      <c r="K217" s="323"/>
      <c r="L217" s="323"/>
      <c r="M217" s="323"/>
      <c r="N217" s="323"/>
      <c r="O217" s="323"/>
      <c r="P217" s="323"/>
      <c r="Q217" s="323"/>
      <c r="R217" s="323"/>
      <c r="S217" s="323"/>
      <c r="T217" s="323"/>
      <c r="U217" s="323"/>
      <c r="V217" s="323"/>
      <c r="W217" s="323"/>
      <c r="X217" s="323"/>
      <c r="Y217" s="323"/>
      <c r="Z217" s="323"/>
      <c r="AA217" s="323"/>
      <c r="AB217" s="323"/>
      <c r="AC217" s="323"/>
      <c r="AD217" s="227"/>
      <c r="AE217" s="227"/>
      <c r="AF217" s="227"/>
      <c r="AG217" s="324" t="s">
        <v>836</v>
      </c>
      <c r="AH217" s="324"/>
      <c r="AI217" s="324"/>
      <c r="AJ217" s="324"/>
      <c r="AK217" s="324"/>
      <c r="AL217" s="324"/>
      <c r="AM217" s="324"/>
      <c r="AN217" s="324"/>
      <c r="AO217" s="324"/>
      <c r="AP217" s="324"/>
      <c r="AQ217" s="324"/>
      <c r="AR217" s="227"/>
      <c r="AS217" s="227"/>
      <c r="AT217" s="325" t="s">
        <v>837</v>
      </c>
      <c r="AU217" s="325"/>
      <c r="AV217" s="325"/>
      <c r="AW217" s="325"/>
      <c r="AX217" s="325"/>
      <c r="AY217" s="325"/>
      <c r="AZ217" s="325"/>
      <c r="BA217" s="325"/>
      <c r="BB217" s="325"/>
      <c r="BC217" s="325"/>
      <c r="BD217" s="325"/>
    </row>
    <row r="218" spans="1:56" ht="11.85" customHeight="1">
      <c r="A218" s="322" t="s">
        <v>838</v>
      </c>
      <c r="B218" s="322"/>
      <c r="C218" s="322"/>
      <c r="D218" s="322"/>
      <c r="E218" s="322"/>
      <c r="F218" s="323" t="s">
        <v>839</v>
      </c>
      <c r="G218" s="323"/>
      <c r="H218" s="323"/>
      <c r="I218" s="323"/>
      <c r="J218" s="323"/>
      <c r="K218" s="323"/>
      <c r="L218" s="323"/>
      <c r="M218" s="323"/>
      <c r="N218" s="323"/>
      <c r="O218" s="323"/>
      <c r="P218" s="323"/>
      <c r="Q218" s="323"/>
      <c r="R218" s="323"/>
      <c r="S218" s="323"/>
      <c r="T218" s="323"/>
      <c r="U218" s="323"/>
      <c r="V218" s="323"/>
      <c r="W218" s="323"/>
      <c r="X218" s="323"/>
      <c r="Y218" s="323"/>
      <c r="Z218" s="323"/>
      <c r="AA218" s="323"/>
      <c r="AB218" s="323"/>
      <c r="AC218" s="323"/>
      <c r="AD218" s="227"/>
      <c r="AE218" s="227"/>
      <c r="AF218" s="227"/>
      <c r="AG218" s="324" t="s">
        <v>840</v>
      </c>
      <c r="AH218" s="324"/>
      <c r="AI218" s="324"/>
      <c r="AJ218" s="324"/>
      <c r="AK218" s="324"/>
      <c r="AL218" s="324"/>
      <c r="AM218" s="324"/>
      <c r="AN218" s="324"/>
      <c r="AO218" s="324"/>
      <c r="AP218" s="324"/>
      <c r="AQ218" s="324"/>
      <c r="AR218" s="227"/>
      <c r="AS218" s="227"/>
      <c r="AT218" s="325" t="s">
        <v>841</v>
      </c>
      <c r="AU218" s="325"/>
      <c r="AV218" s="325"/>
      <c r="AW218" s="325"/>
      <c r="AX218" s="325"/>
      <c r="AY218" s="325"/>
      <c r="AZ218" s="325"/>
      <c r="BA218" s="325"/>
      <c r="BB218" s="325"/>
      <c r="BC218" s="325"/>
      <c r="BD218" s="325"/>
    </row>
    <row r="219" spans="1:56" ht="11.85" customHeight="1">
      <c r="A219" s="322" t="s">
        <v>842</v>
      </c>
      <c r="B219" s="322"/>
      <c r="C219" s="322"/>
      <c r="D219" s="322"/>
      <c r="E219" s="322"/>
      <c r="F219" s="323" t="s">
        <v>843</v>
      </c>
      <c r="G219" s="323"/>
      <c r="H219" s="323"/>
      <c r="I219" s="323"/>
      <c r="J219" s="323"/>
      <c r="K219" s="323"/>
      <c r="L219" s="323"/>
      <c r="M219" s="323"/>
      <c r="N219" s="323"/>
      <c r="O219" s="323"/>
      <c r="P219" s="323"/>
      <c r="Q219" s="323"/>
      <c r="R219" s="323"/>
      <c r="S219" s="323"/>
      <c r="T219" s="323"/>
      <c r="U219" s="323"/>
      <c r="V219" s="323"/>
      <c r="W219" s="323"/>
      <c r="X219" s="323"/>
      <c r="Y219" s="323"/>
      <c r="Z219" s="323"/>
      <c r="AA219" s="323"/>
      <c r="AB219" s="323"/>
      <c r="AC219" s="323"/>
      <c r="AD219" s="227"/>
      <c r="AE219" s="227"/>
      <c r="AF219" s="227"/>
      <c r="AG219" s="324" t="s">
        <v>844</v>
      </c>
      <c r="AH219" s="324"/>
      <c r="AI219" s="324"/>
      <c r="AJ219" s="324"/>
      <c r="AK219" s="324"/>
      <c r="AL219" s="324"/>
      <c r="AM219" s="324"/>
      <c r="AN219" s="324"/>
      <c r="AO219" s="324"/>
      <c r="AP219" s="324"/>
      <c r="AQ219" s="324"/>
      <c r="AR219" s="227"/>
      <c r="AS219" s="227"/>
      <c r="AT219" s="325" t="s">
        <v>845</v>
      </c>
      <c r="AU219" s="325"/>
      <c r="AV219" s="325"/>
      <c r="AW219" s="325"/>
      <c r="AX219" s="325"/>
      <c r="AY219" s="325"/>
      <c r="AZ219" s="325"/>
      <c r="BA219" s="325"/>
      <c r="BB219" s="325"/>
      <c r="BC219" s="325"/>
      <c r="BD219" s="325"/>
    </row>
    <row r="220" spans="1:56" ht="11.1" customHeight="1">
      <c r="A220" s="322" t="s">
        <v>846</v>
      </c>
      <c r="B220" s="322"/>
      <c r="C220" s="322"/>
      <c r="D220" s="322"/>
      <c r="E220" s="322"/>
      <c r="F220" s="323" t="s">
        <v>847</v>
      </c>
      <c r="G220" s="323"/>
      <c r="H220" s="323"/>
      <c r="I220" s="323"/>
      <c r="J220" s="323"/>
      <c r="K220" s="323"/>
      <c r="L220" s="323"/>
      <c r="M220" s="323"/>
      <c r="N220" s="323"/>
      <c r="O220" s="323"/>
      <c r="P220" s="323"/>
      <c r="Q220" s="323"/>
      <c r="R220" s="323"/>
      <c r="S220" s="323"/>
      <c r="T220" s="323"/>
      <c r="U220" s="323"/>
      <c r="V220" s="323"/>
      <c r="W220" s="323"/>
      <c r="X220" s="323"/>
      <c r="Y220" s="323"/>
      <c r="Z220" s="323"/>
      <c r="AA220" s="323"/>
      <c r="AB220" s="323"/>
      <c r="AC220" s="323"/>
      <c r="AD220" s="227"/>
      <c r="AE220" s="227"/>
      <c r="AF220" s="227"/>
      <c r="AG220" s="324" t="s">
        <v>848</v>
      </c>
      <c r="AH220" s="324"/>
      <c r="AI220" s="324"/>
      <c r="AJ220" s="324"/>
      <c r="AK220" s="324"/>
      <c r="AL220" s="324"/>
      <c r="AM220" s="324"/>
      <c r="AN220" s="324"/>
      <c r="AO220" s="324"/>
      <c r="AP220" s="324"/>
      <c r="AQ220" s="324"/>
      <c r="AR220" s="227"/>
      <c r="AS220" s="227"/>
      <c r="AT220" s="325" t="s">
        <v>849</v>
      </c>
      <c r="AU220" s="325"/>
      <c r="AV220" s="325"/>
      <c r="AW220" s="325"/>
      <c r="AX220" s="325"/>
      <c r="AY220" s="325"/>
      <c r="AZ220" s="325"/>
      <c r="BA220" s="325"/>
      <c r="BB220" s="325"/>
      <c r="BC220" s="325"/>
      <c r="BD220" s="325"/>
    </row>
    <row r="221" spans="1:56" ht="11.85" customHeight="1">
      <c r="A221" s="322" t="s">
        <v>850</v>
      </c>
      <c r="B221" s="322"/>
      <c r="C221" s="322"/>
      <c r="D221" s="322"/>
      <c r="E221" s="322"/>
      <c r="F221" s="323" t="s">
        <v>851</v>
      </c>
      <c r="G221" s="323"/>
      <c r="H221" s="323"/>
      <c r="I221" s="323"/>
      <c r="J221" s="323"/>
      <c r="K221" s="323"/>
      <c r="L221" s="323"/>
      <c r="M221" s="323"/>
      <c r="N221" s="323"/>
      <c r="O221" s="323"/>
      <c r="P221" s="323"/>
      <c r="Q221" s="323"/>
      <c r="R221" s="323"/>
      <c r="S221" s="323"/>
      <c r="T221" s="323"/>
      <c r="U221" s="323"/>
      <c r="V221" s="323"/>
      <c r="W221" s="323"/>
      <c r="X221" s="323"/>
      <c r="Y221" s="323"/>
      <c r="Z221" s="323"/>
      <c r="AA221" s="323"/>
      <c r="AB221" s="323"/>
      <c r="AC221" s="323"/>
      <c r="AD221" s="227"/>
      <c r="AE221" s="227"/>
      <c r="AF221" s="227"/>
      <c r="AG221" s="324" t="s">
        <v>852</v>
      </c>
      <c r="AH221" s="324"/>
      <c r="AI221" s="324"/>
      <c r="AJ221" s="324"/>
      <c r="AK221" s="324"/>
      <c r="AL221" s="324"/>
      <c r="AM221" s="324"/>
      <c r="AN221" s="324"/>
      <c r="AO221" s="324"/>
      <c r="AP221" s="324"/>
      <c r="AQ221" s="324"/>
      <c r="AR221" s="227"/>
      <c r="AS221" s="227"/>
      <c r="AT221" s="325" t="s">
        <v>853</v>
      </c>
      <c r="AU221" s="325"/>
      <c r="AV221" s="325"/>
      <c r="AW221" s="325"/>
      <c r="AX221" s="325"/>
      <c r="AY221" s="325"/>
      <c r="AZ221" s="325"/>
      <c r="BA221" s="325"/>
      <c r="BB221" s="325"/>
      <c r="BC221" s="325"/>
      <c r="BD221" s="325"/>
    </row>
    <row r="222" spans="1:56" ht="11.85" customHeight="1">
      <c r="A222" s="322" t="s">
        <v>854</v>
      </c>
      <c r="B222" s="322"/>
      <c r="C222" s="322"/>
      <c r="D222" s="322"/>
      <c r="E222" s="322"/>
      <c r="F222" s="323" t="s">
        <v>855</v>
      </c>
      <c r="G222" s="323"/>
      <c r="H222" s="323"/>
      <c r="I222" s="323"/>
      <c r="J222" s="323"/>
      <c r="K222" s="323"/>
      <c r="L222" s="323"/>
      <c r="M222" s="323"/>
      <c r="N222" s="323"/>
      <c r="O222" s="323"/>
      <c r="P222" s="323"/>
      <c r="Q222" s="323"/>
      <c r="R222" s="323"/>
      <c r="S222" s="323"/>
      <c r="T222" s="323"/>
      <c r="U222" s="323"/>
      <c r="V222" s="323"/>
      <c r="W222" s="323"/>
      <c r="X222" s="323"/>
      <c r="Y222" s="323"/>
      <c r="Z222" s="323"/>
      <c r="AA222" s="323"/>
      <c r="AB222" s="323"/>
      <c r="AC222" s="323"/>
      <c r="AD222" s="227"/>
      <c r="AE222" s="227"/>
      <c r="AF222" s="227"/>
      <c r="AG222" s="324" t="s">
        <v>289</v>
      </c>
      <c r="AH222" s="324"/>
      <c r="AI222" s="324"/>
      <c r="AJ222" s="324"/>
      <c r="AK222" s="324"/>
      <c r="AL222" s="324"/>
      <c r="AM222" s="324"/>
      <c r="AN222" s="324"/>
      <c r="AO222" s="324"/>
      <c r="AP222" s="324"/>
      <c r="AQ222" s="324"/>
      <c r="AR222" s="227"/>
      <c r="AS222" s="227"/>
      <c r="AT222" s="325" t="s">
        <v>856</v>
      </c>
      <c r="AU222" s="325"/>
      <c r="AV222" s="325"/>
      <c r="AW222" s="325"/>
      <c r="AX222" s="325"/>
      <c r="AY222" s="325"/>
      <c r="AZ222" s="325"/>
      <c r="BA222" s="325"/>
      <c r="BB222" s="325"/>
      <c r="BC222" s="325"/>
      <c r="BD222" s="325"/>
    </row>
    <row r="223" spans="1:56" ht="11.85" customHeight="1">
      <c r="A223" s="322" t="s">
        <v>857</v>
      </c>
      <c r="B223" s="322"/>
      <c r="C223" s="322"/>
      <c r="D223" s="322"/>
      <c r="E223" s="322"/>
      <c r="F223" s="323" t="s">
        <v>858</v>
      </c>
      <c r="G223" s="323"/>
      <c r="H223" s="323"/>
      <c r="I223" s="323"/>
      <c r="J223" s="323"/>
      <c r="K223" s="323"/>
      <c r="L223" s="323"/>
      <c r="M223" s="323"/>
      <c r="N223" s="323"/>
      <c r="O223" s="323"/>
      <c r="P223" s="323"/>
      <c r="Q223" s="323"/>
      <c r="R223" s="323"/>
      <c r="S223" s="323"/>
      <c r="T223" s="323"/>
      <c r="U223" s="323"/>
      <c r="V223" s="323"/>
      <c r="W223" s="323"/>
      <c r="X223" s="323"/>
      <c r="Y223" s="323"/>
      <c r="Z223" s="323"/>
      <c r="AA223" s="323"/>
      <c r="AB223" s="323"/>
      <c r="AC223" s="323"/>
      <c r="AD223" s="227"/>
      <c r="AE223" s="227"/>
      <c r="AF223" s="227"/>
      <c r="AG223" s="324" t="s">
        <v>289</v>
      </c>
      <c r="AH223" s="324"/>
      <c r="AI223" s="324"/>
      <c r="AJ223" s="324"/>
      <c r="AK223" s="324"/>
      <c r="AL223" s="324"/>
      <c r="AM223" s="324"/>
      <c r="AN223" s="324"/>
      <c r="AO223" s="324"/>
      <c r="AP223" s="324"/>
      <c r="AQ223" s="324"/>
      <c r="AR223" s="227"/>
      <c r="AS223" s="227"/>
      <c r="AT223" s="325" t="s">
        <v>859</v>
      </c>
      <c r="AU223" s="325"/>
      <c r="AV223" s="325"/>
      <c r="AW223" s="325"/>
      <c r="AX223" s="325"/>
      <c r="AY223" s="325"/>
      <c r="AZ223" s="325"/>
      <c r="BA223" s="325"/>
      <c r="BB223" s="325"/>
      <c r="BC223" s="325"/>
      <c r="BD223" s="325"/>
    </row>
    <row r="224" spans="1:56" ht="11.1" customHeight="1">
      <c r="A224" s="322" t="s">
        <v>860</v>
      </c>
      <c r="B224" s="322"/>
      <c r="C224" s="322"/>
      <c r="D224" s="322"/>
      <c r="E224" s="322"/>
      <c r="F224" s="323" t="s">
        <v>861</v>
      </c>
      <c r="G224" s="323"/>
      <c r="H224" s="323"/>
      <c r="I224" s="323"/>
      <c r="J224" s="323"/>
      <c r="K224" s="323"/>
      <c r="L224" s="323"/>
      <c r="M224" s="323"/>
      <c r="N224" s="323"/>
      <c r="O224" s="323"/>
      <c r="P224" s="323"/>
      <c r="Q224" s="323"/>
      <c r="R224" s="323"/>
      <c r="S224" s="323"/>
      <c r="T224" s="323"/>
      <c r="U224" s="323"/>
      <c r="V224" s="323"/>
      <c r="W224" s="323"/>
      <c r="X224" s="323"/>
      <c r="Y224" s="323"/>
      <c r="Z224" s="323"/>
      <c r="AA224" s="323"/>
      <c r="AB224" s="323"/>
      <c r="AC224" s="323"/>
      <c r="AD224" s="227"/>
      <c r="AE224" s="227"/>
      <c r="AF224" s="227"/>
      <c r="AG224" s="324" t="s">
        <v>289</v>
      </c>
      <c r="AH224" s="324"/>
      <c r="AI224" s="324"/>
      <c r="AJ224" s="324"/>
      <c r="AK224" s="324"/>
      <c r="AL224" s="324"/>
      <c r="AM224" s="324"/>
      <c r="AN224" s="324"/>
      <c r="AO224" s="324"/>
      <c r="AP224" s="324"/>
      <c r="AQ224" s="324"/>
      <c r="AR224" s="227"/>
      <c r="AS224" s="227"/>
      <c r="AT224" s="325" t="s">
        <v>862</v>
      </c>
      <c r="AU224" s="325"/>
      <c r="AV224" s="325"/>
      <c r="AW224" s="325"/>
      <c r="AX224" s="325"/>
      <c r="AY224" s="325"/>
      <c r="AZ224" s="325"/>
      <c r="BA224" s="325"/>
      <c r="BB224" s="325"/>
      <c r="BC224" s="325"/>
      <c r="BD224" s="325"/>
    </row>
    <row r="225" spans="1:56" ht="11.85" customHeight="1">
      <c r="A225" s="322" t="s">
        <v>863</v>
      </c>
      <c r="B225" s="322"/>
      <c r="C225" s="322"/>
      <c r="D225" s="322"/>
      <c r="E225" s="322"/>
      <c r="F225" s="323" t="s">
        <v>864</v>
      </c>
      <c r="G225" s="323"/>
      <c r="H225" s="323"/>
      <c r="I225" s="323"/>
      <c r="J225" s="323"/>
      <c r="K225" s="323"/>
      <c r="L225" s="323"/>
      <c r="M225" s="323"/>
      <c r="N225" s="323"/>
      <c r="O225" s="323"/>
      <c r="P225" s="323"/>
      <c r="Q225" s="323"/>
      <c r="R225" s="323"/>
      <c r="S225" s="323"/>
      <c r="T225" s="323"/>
      <c r="U225" s="323"/>
      <c r="V225" s="323"/>
      <c r="W225" s="323"/>
      <c r="X225" s="323"/>
      <c r="Y225" s="323"/>
      <c r="Z225" s="323"/>
      <c r="AA225" s="323"/>
      <c r="AB225" s="323"/>
      <c r="AC225" s="323"/>
      <c r="AD225" s="227"/>
      <c r="AE225" s="227"/>
      <c r="AF225" s="227"/>
      <c r="AG225" s="324" t="s">
        <v>289</v>
      </c>
      <c r="AH225" s="324"/>
      <c r="AI225" s="324"/>
      <c r="AJ225" s="324"/>
      <c r="AK225" s="324"/>
      <c r="AL225" s="324"/>
      <c r="AM225" s="324"/>
      <c r="AN225" s="324"/>
      <c r="AO225" s="324"/>
      <c r="AP225" s="324"/>
      <c r="AQ225" s="324"/>
      <c r="AR225" s="227"/>
      <c r="AS225" s="227"/>
      <c r="AT225" s="325" t="s">
        <v>865</v>
      </c>
      <c r="AU225" s="325"/>
      <c r="AV225" s="325"/>
      <c r="AW225" s="325"/>
      <c r="AX225" s="325"/>
      <c r="AY225" s="325"/>
      <c r="AZ225" s="325"/>
      <c r="BA225" s="325"/>
      <c r="BB225" s="325"/>
      <c r="BC225" s="325"/>
      <c r="BD225" s="325"/>
    </row>
    <row r="226" spans="1:56" ht="11.85" customHeight="1">
      <c r="A226" s="322" t="s">
        <v>866</v>
      </c>
      <c r="B226" s="322"/>
      <c r="C226" s="322"/>
      <c r="D226" s="322"/>
      <c r="E226" s="322"/>
      <c r="F226" s="323" t="s">
        <v>867</v>
      </c>
      <c r="G226" s="323"/>
      <c r="H226" s="323"/>
      <c r="I226" s="323"/>
      <c r="J226" s="323"/>
      <c r="K226" s="323"/>
      <c r="L226" s="323"/>
      <c r="M226" s="323"/>
      <c r="N226" s="323"/>
      <c r="O226" s="323"/>
      <c r="P226" s="323"/>
      <c r="Q226" s="323"/>
      <c r="R226" s="323"/>
      <c r="S226" s="323"/>
      <c r="T226" s="323"/>
      <c r="U226" s="323"/>
      <c r="V226" s="323"/>
      <c r="W226" s="323"/>
      <c r="X226" s="323"/>
      <c r="Y226" s="323"/>
      <c r="Z226" s="323"/>
      <c r="AA226" s="323"/>
      <c r="AB226" s="323"/>
      <c r="AC226" s="323"/>
      <c r="AD226" s="227"/>
      <c r="AE226" s="227"/>
      <c r="AF226" s="227"/>
      <c r="AG226" s="324" t="s">
        <v>289</v>
      </c>
      <c r="AH226" s="324"/>
      <c r="AI226" s="324"/>
      <c r="AJ226" s="324"/>
      <c r="AK226" s="324"/>
      <c r="AL226" s="324"/>
      <c r="AM226" s="324"/>
      <c r="AN226" s="324"/>
      <c r="AO226" s="324"/>
      <c r="AP226" s="324"/>
      <c r="AQ226" s="324"/>
      <c r="AR226" s="227"/>
      <c r="AS226" s="227"/>
      <c r="AT226" s="325" t="s">
        <v>868</v>
      </c>
      <c r="AU226" s="325"/>
      <c r="AV226" s="325"/>
      <c r="AW226" s="325"/>
      <c r="AX226" s="325"/>
      <c r="AY226" s="325"/>
      <c r="AZ226" s="325"/>
      <c r="BA226" s="325"/>
      <c r="BB226" s="325"/>
      <c r="BC226" s="325"/>
      <c r="BD226" s="325"/>
    </row>
    <row r="227" spans="1:56" ht="11.85" customHeight="1">
      <c r="A227" s="322" t="s">
        <v>869</v>
      </c>
      <c r="B227" s="322"/>
      <c r="C227" s="322"/>
      <c r="D227" s="322"/>
      <c r="E227" s="322"/>
      <c r="F227" s="323" t="s">
        <v>870</v>
      </c>
      <c r="G227" s="323"/>
      <c r="H227" s="323"/>
      <c r="I227" s="323"/>
      <c r="J227" s="323"/>
      <c r="K227" s="323"/>
      <c r="L227" s="323"/>
      <c r="M227" s="323"/>
      <c r="N227" s="323"/>
      <c r="O227" s="323"/>
      <c r="P227" s="323"/>
      <c r="Q227" s="323"/>
      <c r="R227" s="323"/>
      <c r="S227" s="323"/>
      <c r="T227" s="323"/>
      <c r="U227" s="323"/>
      <c r="V227" s="323"/>
      <c r="W227" s="323"/>
      <c r="X227" s="323"/>
      <c r="Y227" s="323"/>
      <c r="Z227" s="323"/>
      <c r="AA227" s="323"/>
      <c r="AB227" s="323"/>
      <c r="AC227" s="323"/>
      <c r="AD227" s="227"/>
      <c r="AE227" s="227"/>
      <c r="AF227" s="227"/>
      <c r="AG227" s="324" t="s">
        <v>289</v>
      </c>
      <c r="AH227" s="324"/>
      <c r="AI227" s="324"/>
      <c r="AJ227" s="324"/>
      <c r="AK227" s="324"/>
      <c r="AL227" s="324"/>
      <c r="AM227" s="324"/>
      <c r="AN227" s="324"/>
      <c r="AO227" s="324"/>
      <c r="AP227" s="324"/>
      <c r="AQ227" s="324"/>
      <c r="AR227" s="227"/>
      <c r="AS227" s="227"/>
      <c r="AT227" s="325" t="s">
        <v>871</v>
      </c>
      <c r="AU227" s="325"/>
      <c r="AV227" s="325"/>
      <c r="AW227" s="325"/>
      <c r="AX227" s="325"/>
      <c r="AY227" s="325"/>
      <c r="AZ227" s="325"/>
      <c r="BA227" s="325"/>
      <c r="BB227" s="325"/>
      <c r="BC227" s="325"/>
      <c r="BD227" s="325"/>
    </row>
    <row r="228" spans="1:56" ht="11.1" customHeight="1">
      <c r="A228" s="322" t="s">
        <v>872</v>
      </c>
      <c r="B228" s="322"/>
      <c r="C228" s="322"/>
      <c r="D228" s="322"/>
      <c r="E228" s="322"/>
      <c r="F228" s="323" t="s">
        <v>873</v>
      </c>
      <c r="G228" s="323"/>
      <c r="H228" s="323"/>
      <c r="I228" s="323"/>
      <c r="J228" s="323"/>
      <c r="K228" s="323"/>
      <c r="L228" s="323"/>
      <c r="M228" s="323"/>
      <c r="N228" s="323"/>
      <c r="O228" s="323"/>
      <c r="P228" s="323"/>
      <c r="Q228" s="323"/>
      <c r="R228" s="323"/>
      <c r="S228" s="323"/>
      <c r="T228" s="323"/>
      <c r="U228" s="323"/>
      <c r="V228" s="323"/>
      <c r="W228" s="323"/>
      <c r="X228" s="323"/>
      <c r="Y228" s="323"/>
      <c r="Z228" s="323"/>
      <c r="AA228" s="323"/>
      <c r="AB228" s="323"/>
      <c r="AC228" s="323"/>
      <c r="AD228" s="227"/>
      <c r="AE228" s="227"/>
      <c r="AF228" s="227"/>
      <c r="AG228" s="324" t="s">
        <v>289</v>
      </c>
      <c r="AH228" s="324"/>
      <c r="AI228" s="324"/>
      <c r="AJ228" s="324"/>
      <c r="AK228" s="324"/>
      <c r="AL228" s="324"/>
      <c r="AM228" s="324"/>
      <c r="AN228" s="324"/>
      <c r="AO228" s="324"/>
      <c r="AP228" s="324"/>
      <c r="AQ228" s="324"/>
      <c r="AR228" s="227"/>
      <c r="AS228" s="227"/>
      <c r="AT228" s="325" t="s">
        <v>874</v>
      </c>
      <c r="AU228" s="325"/>
      <c r="AV228" s="325"/>
      <c r="AW228" s="325"/>
      <c r="AX228" s="325"/>
      <c r="AY228" s="325"/>
      <c r="AZ228" s="325"/>
      <c r="BA228" s="325"/>
      <c r="BB228" s="325"/>
      <c r="BC228" s="325"/>
      <c r="BD228" s="325"/>
    </row>
    <row r="229" spans="1:56" ht="11.85" customHeight="1">
      <c r="A229" s="322" t="s">
        <v>875</v>
      </c>
      <c r="B229" s="322"/>
      <c r="C229" s="322"/>
      <c r="D229" s="322"/>
      <c r="E229" s="322"/>
      <c r="F229" s="323" t="s">
        <v>876</v>
      </c>
      <c r="G229" s="323"/>
      <c r="H229" s="323"/>
      <c r="I229" s="323"/>
      <c r="J229" s="323"/>
      <c r="K229" s="323"/>
      <c r="L229" s="323"/>
      <c r="M229" s="323"/>
      <c r="N229" s="323"/>
      <c r="O229" s="323"/>
      <c r="P229" s="323"/>
      <c r="Q229" s="323"/>
      <c r="R229" s="323"/>
      <c r="S229" s="323"/>
      <c r="T229" s="323"/>
      <c r="U229" s="323"/>
      <c r="V229" s="323"/>
      <c r="W229" s="323"/>
      <c r="X229" s="323"/>
      <c r="Y229" s="323"/>
      <c r="Z229" s="323"/>
      <c r="AA229" s="323"/>
      <c r="AB229" s="323"/>
      <c r="AC229" s="323"/>
      <c r="AD229" s="227"/>
      <c r="AE229" s="227"/>
      <c r="AF229" s="227"/>
      <c r="AG229" s="324" t="s">
        <v>289</v>
      </c>
      <c r="AH229" s="324"/>
      <c r="AI229" s="324"/>
      <c r="AJ229" s="324"/>
      <c r="AK229" s="324"/>
      <c r="AL229" s="324"/>
      <c r="AM229" s="324"/>
      <c r="AN229" s="324"/>
      <c r="AO229" s="324"/>
      <c r="AP229" s="324"/>
      <c r="AQ229" s="324"/>
      <c r="AR229" s="227"/>
      <c r="AS229" s="227"/>
      <c r="AT229" s="325" t="s">
        <v>877</v>
      </c>
      <c r="AU229" s="325"/>
      <c r="AV229" s="325"/>
      <c r="AW229" s="325"/>
      <c r="AX229" s="325"/>
      <c r="AY229" s="325"/>
      <c r="AZ229" s="325"/>
      <c r="BA229" s="325"/>
      <c r="BB229" s="325"/>
      <c r="BC229" s="325"/>
      <c r="BD229" s="325"/>
    </row>
    <row r="230" spans="1:56" ht="11.85" customHeight="1">
      <c r="A230" s="322" t="s">
        <v>878</v>
      </c>
      <c r="B230" s="322"/>
      <c r="C230" s="322"/>
      <c r="D230" s="322"/>
      <c r="E230" s="322"/>
      <c r="F230" s="323" t="s">
        <v>879</v>
      </c>
      <c r="G230" s="323"/>
      <c r="H230" s="323"/>
      <c r="I230" s="323"/>
      <c r="J230" s="323"/>
      <c r="K230" s="323"/>
      <c r="L230" s="323"/>
      <c r="M230" s="323"/>
      <c r="N230" s="323"/>
      <c r="O230" s="323"/>
      <c r="P230" s="323"/>
      <c r="Q230" s="323"/>
      <c r="R230" s="323"/>
      <c r="S230" s="323"/>
      <c r="T230" s="323"/>
      <c r="U230" s="323"/>
      <c r="V230" s="323"/>
      <c r="W230" s="323"/>
      <c r="X230" s="323"/>
      <c r="Y230" s="323"/>
      <c r="Z230" s="323"/>
      <c r="AA230" s="323"/>
      <c r="AB230" s="323"/>
      <c r="AC230" s="323"/>
      <c r="AD230" s="227"/>
      <c r="AE230" s="227"/>
      <c r="AF230" s="227"/>
      <c r="AG230" s="324" t="s">
        <v>880</v>
      </c>
      <c r="AH230" s="324"/>
      <c r="AI230" s="324"/>
      <c r="AJ230" s="324"/>
      <c r="AK230" s="324"/>
      <c r="AL230" s="324"/>
      <c r="AM230" s="324"/>
      <c r="AN230" s="324"/>
      <c r="AO230" s="324"/>
      <c r="AP230" s="324"/>
      <c r="AQ230" s="324"/>
      <c r="AR230" s="227"/>
      <c r="AS230" s="227"/>
      <c r="AT230" s="325" t="s">
        <v>881</v>
      </c>
      <c r="AU230" s="325"/>
      <c r="AV230" s="325"/>
      <c r="AW230" s="325"/>
      <c r="AX230" s="325"/>
      <c r="AY230" s="325"/>
      <c r="AZ230" s="325"/>
      <c r="BA230" s="325"/>
      <c r="BB230" s="325"/>
      <c r="BC230" s="325"/>
      <c r="BD230" s="325"/>
    </row>
    <row r="231" spans="1:56" ht="11.85" customHeight="1">
      <c r="A231" s="322" t="s">
        <v>882</v>
      </c>
      <c r="B231" s="322"/>
      <c r="C231" s="322"/>
      <c r="D231" s="322"/>
      <c r="E231" s="322"/>
      <c r="F231" s="323" t="s">
        <v>883</v>
      </c>
      <c r="G231" s="323"/>
      <c r="H231" s="323"/>
      <c r="I231" s="323"/>
      <c r="J231" s="323"/>
      <c r="K231" s="323"/>
      <c r="L231" s="323"/>
      <c r="M231" s="323"/>
      <c r="N231" s="323"/>
      <c r="O231" s="323"/>
      <c r="P231" s="323"/>
      <c r="Q231" s="323"/>
      <c r="R231" s="323"/>
      <c r="S231" s="323"/>
      <c r="T231" s="323"/>
      <c r="U231" s="323"/>
      <c r="V231" s="323"/>
      <c r="W231" s="323"/>
      <c r="X231" s="323"/>
      <c r="Y231" s="323"/>
      <c r="Z231" s="323"/>
      <c r="AA231" s="323"/>
      <c r="AB231" s="323"/>
      <c r="AC231" s="323"/>
      <c r="AD231" s="227"/>
      <c r="AE231" s="227"/>
      <c r="AF231" s="227"/>
      <c r="AG231" s="324" t="s">
        <v>289</v>
      </c>
      <c r="AH231" s="324"/>
      <c r="AI231" s="324"/>
      <c r="AJ231" s="324"/>
      <c r="AK231" s="324"/>
      <c r="AL231" s="324"/>
      <c r="AM231" s="324"/>
      <c r="AN231" s="324"/>
      <c r="AO231" s="324"/>
      <c r="AP231" s="324"/>
      <c r="AQ231" s="324"/>
      <c r="AR231" s="227"/>
      <c r="AS231" s="227"/>
      <c r="AT231" s="325" t="s">
        <v>884</v>
      </c>
      <c r="AU231" s="325"/>
      <c r="AV231" s="325"/>
      <c r="AW231" s="325"/>
      <c r="AX231" s="325"/>
      <c r="AY231" s="325"/>
      <c r="AZ231" s="325"/>
      <c r="BA231" s="325"/>
      <c r="BB231" s="325"/>
      <c r="BC231" s="325"/>
      <c r="BD231" s="325"/>
    </row>
    <row r="232" spans="1:56" ht="11.1" customHeight="1">
      <c r="A232" s="322" t="s">
        <v>885</v>
      </c>
      <c r="B232" s="322"/>
      <c r="C232" s="322"/>
      <c r="D232" s="322"/>
      <c r="E232" s="322"/>
      <c r="F232" s="323" t="s">
        <v>886</v>
      </c>
      <c r="G232" s="323"/>
      <c r="H232" s="323"/>
      <c r="I232" s="323"/>
      <c r="J232" s="323"/>
      <c r="K232" s="323"/>
      <c r="L232" s="323"/>
      <c r="M232" s="323"/>
      <c r="N232" s="323"/>
      <c r="O232" s="323"/>
      <c r="P232" s="323"/>
      <c r="Q232" s="323"/>
      <c r="R232" s="323"/>
      <c r="S232" s="323"/>
      <c r="T232" s="323"/>
      <c r="U232" s="323"/>
      <c r="V232" s="323"/>
      <c r="W232" s="323"/>
      <c r="X232" s="323"/>
      <c r="Y232" s="323"/>
      <c r="Z232" s="323"/>
      <c r="AA232" s="323"/>
      <c r="AB232" s="323"/>
      <c r="AC232" s="323"/>
      <c r="AD232" s="227"/>
      <c r="AE232" s="227"/>
      <c r="AF232" s="227"/>
      <c r="AG232" s="324" t="s">
        <v>289</v>
      </c>
      <c r="AH232" s="324"/>
      <c r="AI232" s="324"/>
      <c r="AJ232" s="324"/>
      <c r="AK232" s="324"/>
      <c r="AL232" s="324"/>
      <c r="AM232" s="324"/>
      <c r="AN232" s="324"/>
      <c r="AO232" s="324"/>
      <c r="AP232" s="324"/>
      <c r="AQ232" s="324"/>
      <c r="AR232" s="227"/>
      <c r="AS232" s="227"/>
      <c r="AT232" s="325" t="s">
        <v>887</v>
      </c>
      <c r="AU232" s="325"/>
      <c r="AV232" s="325"/>
      <c r="AW232" s="325"/>
      <c r="AX232" s="325"/>
      <c r="AY232" s="325"/>
      <c r="AZ232" s="325"/>
      <c r="BA232" s="325"/>
      <c r="BB232" s="325"/>
      <c r="BC232" s="325"/>
      <c r="BD232" s="325"/>
    </row>
    <row r="233" spans="1:56" ht="11.85" customHeight="1">
      <c r="A233" s="322" t="s">
        <v>888</v>
      </c>
      <c r="B233" s="322"/>
      <c r="C233" s="322"/>
      <c r="D233" s="322"/>
      <c r="E233" s="322"/>
      <c r="F233" s="323" t="s">
        <v>889</v>
      </c>
      <c r="G233" s="323"/>
      <c r="H233" s="323"/>
      <c r="I233" s="323"/>
      <c r="J233" s="323"/>
      <c r="K233" s="323"/>
      <c r="L233" s="323"/>
      <c r="M233" s="323"/>
      <c r="N233" s="323"/>
      <c r="O233" s="323"/>
      <c r="P233" s="323"/>
      <c r="Q233" s="323"/>
      <c r="R233" s="323"/>
      <c r="S233" s="323"/>
      <c r="T233" s="323"/>
      <c r="U233" s="323"/>
      <c r="V233" s="323"/>
      <c r="W233" s="323"/>
      <c r="X233" s="323"/>
      <c r="Y233" s="323"/>
      <c r="Z233" s="323"/>
      <c r="AA233" s="323"/>
      <c r="AB233" s="323"/>
      <c r="AC233" s="323"/>
      <c r="AD233" s="227"/>
      <c r="AE233" s="227"/>
      <c r="AF233" s="227"/>
      <c r="AG233" s="324" t="s">
        <v>289</v>
      </c>
      <c r="AH233" s="324"/>
      <c r="AI233" s="324"/>
      <c r="AJ233" s="324"/>
      <c r="AK233" s="324"/>
      <c r="AL233" s="324"/>
      <c r="AM233" s="324"/>
      <c r="AN233" s="324"/>
      <c r="AO233" s="324"/>
      <c r="AP233" s="324"/>
      <c r="AQ233" s="324"/>
      <c r="AR233" s="227"/>
      <c r="AS233" s="227"/>
      <c r="AT233" s="325" t="s">
        <v>890</v>
      </c>
      <c r="AU233" s="325"/>
      <c r="AV233" s="325"/>
      <c r="AW233" s="325"/>
      <c r="AX233" s="325"/>
      <c r="AY233" s="325"/>
      <c r="AZ233" s="325"/>
      <c r="BA233" s="325"/>
      <c r="BB233" s="325"/>
      <c r="BC233" s="325"/>
      <c r="BD233" s="325"/>
    </row>
    <row r="234" spans="1:56" ht="11.85" customHeight="1">
      <c r="A234" s="322" t="s">
        <v>891</v>
      </c>
      <c r="B234" s="322"/>
      <c r="C234" s="322"/>
      <c r="D234" s="322"/>
      <c r="E234" s="322"/>
      <c r="F234" s="323" t="s">
        <v>892</v>
      </c>
      <c r="G234" s="323"/>
      <c r="H234" s="323"/>
      <c r="I234" s="323"/>
      <c r="J234" s="323"/>
      <c r="K234" s="323"/>
      <c r="L234" s="323"/>
      <c r="M234" s="323"/>
      <c r="N234" s="323"/>
      <c r="O234" s="323"/>
      <c r="P234" s="323"/>
      <c r="Q234" s="323"/>
      <c r="R234" s="323"/>
      <c r="S234" s="323"/>
      <c r="T234" s="323"/>
      <c r="U234" s="323"/>
      <c r="V234" s="323"/>
      <c r="W234" s="323"/>
      <c r="X234" s="323"/>
      <c r="Y234" s="323"/>
      <c r="Z234" s="323"/>
      <c r="AA234" s="323"/>
      <c r="AB234" s="323"/>
      <c r="AC234" s="323"/>
      <c r="AD234" s="227"/>
      <c r="AE234" s="227"/>
      <c r="AF234" s="227"/>
      <c r="AG234" s="324" t="s">
        <v>289</v>
      </c>
      <c r="AH234" s="324"/>
      <c r="AI234" s="324"/>
      <c r="AJ234" s="324"/>
      <c r="AK234" s="324"/>
      <c r="AL234" s="324"/>
      <c r="AM234" s="324"/>
      <c r="AN234" s="324"/>
      <c r="AO234" s="324"/>
      <c r="AP234" s="324"/>
      <c r="AQ234" s="324"/>
      <c r="AR234" s="227"/>
      <c r="AS234" s="227"/>
      <c r="AT234" s="325" t="s">
        <v>893</v>
      </c>
      <c r="AU234" s="325"/>
      <c r="AV234" s="325"/>
      <c r="AW234" s="325"/>
      <c r="AX234" s="325"/>
      <c r="AY234" s="325"/>
      <c r="AZ234" s="325"/>
      <c r="BA234" s="325"/>
      <c r="BB234" s="325"/>
      <c r="BC234" s="325"/>
      <c r="BD234" s="325"/>
    </row>
    <row r="235" spans="1:56" ht="11.85" customHeight="1">
      <c r="A235" s="322" t="s">
        <v>894</v>
      </c>
      <c r="B235" s="322"/>
      <c r="C235" s="322"/>
      <c r="D235" s="322"/>
      <c r="E235" s="322"/>
      <c r="F235" s="323" t="s">
        <v>895</v>
      </c>
      <c r="G235" s="323"/>
      <c r="H235" s="323"/>
      <c r="I235" s="323"/>
      <c r="J235" s="323"/>
      <c r="K235" s="323"/>
      <c r="L235" s="323"/>
      <c r="M235" s="323"/>
      <c r="N235" s="323"/>
      <c r="O235" s="323"/>
      <c r="P235" s="323"/>
      <c r="Q235" s="323"/>
      <c r="R235" s="323"/>
      <c r="S235" s="323"/>
      <c r="T235" s="323"/>
      <c r="U235" s="323"/>
      <c r="V235" s="323"/>
      <c r="W235" s="323"/>
      <c r="X235" s="323"/>
      <c r="Y235" s="323"/>
      <c r="Z235" s="323"/>
      <c r="AA235" s="323"/>
      <c r="AB235" s="323"/>
      <c r="AC235" s="323"/>
      <c r="AD235" s="227"/>
      <c r="AE235" s="227"/>
      <c r="AF235" s="227"/>
      <c r="AG235" s="324" t="s">
        <v>289</v>
      </c>
      <c r="AH235" s="324"/>
      <c r="AI235" s="324"/>
      <c r="AJ235" s="324"/>
      <c r="AK235" s="324"/>
      <c r="AL235" s="324"/>
      <c r="AM235" s="324"/>
      <c r="AN235" s="324"/>
      <c r="AO235" s="324"/>
      <c r="AP235" s="324"/>
      <c r="AQ235" s="324"/>
      <c r="AR235" s="227"/>
      <c r="AS235" s="227"/>
      <c r="AT235" s="325" t="s">
        <v>896</v>
      </c>
      <c r="AU235" s="325"/>
      <c r="AV235" s="325"/>
      <c r="AW235" s="325"/>
      <c r="AX235" s="325"/>
      <c r="AY235" s="325"/>
      <c r="AZ235" s="325"/>
      <c r="BA235" s="325"/>
      <c r="BB235" s="325"/>
      <c r="BC235" s="325"/>
      <c r="BD235" s="325"/>
    </row>
    <row r="236" spans="1:56" ht="11.1" customHeight="1">
      <c r="A236" s="322" t="s">
        <v>897</v>
      </c>
      <c r="B236" s="322"/>
      <c r="C236" s="322"/>
      <c r="D236" s="322"/>
      <c r="E236" s="322"/>
      <c r="F236" s="323" t="s">
        <v>898</v>
      </c>
      <c r="G236" s="323"/>
      <c r="H236" s="323"/>
      <c r="I236" s="323"/>
      <c r="J236" s="323"/>
      <c r="K236" s="323"/>
      <c r="L236" s="323"/>
      <c r="M236" s="323"/>
      <c r="N236" s="323"/>
      <c r="O236" s="323"/>
      <c r="P236" s="323"/>
      <c r="Q236" s="323"/>
      <c r="R236" s="323"/>
      <c r="S236" s="323"/>
      <c r="T236" s="323"/>
      <c r="U236" s="323"/>
      <c r="V236" s="323"/>
      <c r="W236" s="323"/>
      <c r="X236" s="323"/>
      <c r="Y236" s="323"/>
      <c r="Z236" s="323"/>
      <c r="AA236" s="323"/>
      <c r="AB236" s="323"/>
      <c r="AC236" s="323"/>
      <c r="AD236" s="227"/>
      <c r="AE236" s="227"/>
      <c r="AF236" s="227"/>
      <c r="AG236" s="324" t="s">
        <v>289</v>
      </c>
      <c r="AH236" s="324"/>
      <c r="AI236" s="324"/>
      <c r="AJ236" s="324"/>
      <c r="AK236" s="324"/>
      <c r="AL236" s="324"/>
      <c r="AM236" s="324"/>
      <c r="AN236" s="324"/>
      <c r="AO236" s="324"/>
      <c r="AP236" s="324"/>
      <c r="AQ236" s="324"/>
      <c r="AR236" s="227"/>
      <c r="AS236" s="227"/>
      <c r="AT236" s="325" t="s">
        <v>899</v>
      </c>
      <c r="AU236" s="325"/>
      <c r="AV236" s="325"/>
      <c r="AW236" s="325"/>
      <c r="AX236" s="325"/>
      <c r="AY236" s="325"/>
      <c r="AZ236" s="325"/>
      <c r="BA236" s="325"/>
      <c r="BB236" s="325"/>
      <c r="BC236" s="325"/>
      <c r="BD236" s="325"/>
    </row>
    <row r="237" spans="1:56" ht="11.85" customHeight="1">
      <c r="A237" s="322" t="s">
        <v>900</v>
      </c>
      <c r="B237" s="322"/>
      <c r="C237" s="322"/>
      <c r="D237" s="322"/>
      <c r="E237" s="322"/>
      <c r="F237" s="323" t="s">
        <v>792</v>
      </c>
      <c r="G237" s="323"/>
      <c r="H237" s="323"/>
      <c r="I237" s="323"/>
      <c r="J237" s="323"/>
      <c r="K237" s="323"/>
      <c r="L237" s="323"/>
      <c r="M237" s="323"/>
      <c r="N237" s="323"/>
      <c r="O237" s="323"/>
      <c r="P237" s="323"/>
      <c r="Q237" s="323"/>
      <c r="R237" s="323"/>
      <c r="S237" s="323"/>
      <c r="T237" s="323"/>
      <c r="U237" s="323"/>
      <c r="V237" s="323"/>
      <c r="W237" s="323"/>
      <c r="X237" s="323"/>
      <c r="Y237" s="323"/>
      <c r="Z237" s="323"/>
      <c r="AA237" s="323"/>
      <c r="AB237" s="323"/>
      <c r="AC237" s="323"/>
      <c r="AD237" s="227"/>
      <c r="AE237" s="227"/>
      <c r="AF237" s="227"/>
      <c r="AG237" s="324" t="s">
        <v>289</v>
      </c>
      <c r="AH237" s="324"/>
      <c r="AI237" s="324"/>
      <c r="AJ237" s="324"/>
      <c r="AK237" s="324"/>
      <c r="AL237" s="324"/>
      <c r="AM237" s="324"/>
      <c r="AN237" s="324"/>
      <c r="AO237" s="324"/>
      <c r="AP237" s="324"/>
      <c r="AQ237" s="324"/>
      <c r="AR237" s="227"/>
      <c r="AS237" s="227"/>
      <c r="AT237" s="325" t="s">
        <v>901</v>
      </c>
      <c r="AU237" s="325"/>
      <c r="AV237" s="325"/>
      <c r="AW237" s="325"/>
      <c r="AX237" s="325"/>
      <c r="AY237" s="325"/>
      <c r="AZ237" s="325"/>
      <c r="BA237" s="325"/>
      <c r="BB237" s="325"/>
      <c r="BC237" s="325"/>
      <c r="BD237" s="325"/>
    </row>
    <row r="238" spans="1:56" ht="11.85" customHeight="1">
      <c r="A238" s="322" t="s">
        <v>902</v>
      </c>
      <c r="B238" s="322"/>
      <c r="C238" s="322"/>
      <c r="D238" s="322"/>
      <c r="E238" s="322"/>
      <c r="F238" s="323" t="s">
        <v>788</v>
      </c>
      <c r="G238" s="323"/>
      <c r="H238" s="323"/>
      <c r="I238" s="323"/>
      <c r="J238" s="323"/>
      <c r="K238" s="323"/>
      <c r="L238" s="323"/>
      <c r="M238" s="323"/>
      <c r="N238" s="323"/>
      <c r="O238" s="323"/>
      <c r="P238" s="323"/>
      <c r="Q238" s="323"/>
      <c r="R238" s="323"/>
      <c r="S238" s="323"/>
      <c r="T238" s="323"/>
      <c r="U238" s="323"/>
      <c r="V238" s="323"/>
      <c r="W238" s="323"/>
      <c r="X238" s="323"/>
      <c r="Y238" s="323"/>
      <c r="Z238" s="323"/>
      <c r="AA238" s="323"/>
      <c r="AB238" s="323"/>
      <c r="AC238" s="323"/>
      <c r="AD238" s="227"/>
      <c r="AE238" s="227"/>
      <c r="AF238" s="227"/>
      <c r="AG238" s="324" t="s">
        <v>289</v>
      </c>
      <c r="AH238" s="324"/>
      <c r="AI238" s="324"/>
      <c r="AJ238" s="324"/>
      <c r="AK238" s="324"/>
      <c r="AL238" s="324"/>
      <c r="AM238" s="324"/>
      <c r="AN238" s="324"/>
      <c r="AO238" s="324"/>
      <c r="AP238" s="324"/>
      <c r="AQ238" s="324"/>
      <c r="AR238" s="227"/>
      <c r="AS238" s="227"/>
      <c r="AT238" s="325" t="s">
        <v>903</v>
      </c>
      <c r="AU238" s="325"/>
      <c r="AV238" s="325"/>
      <c r="AW238" s="325"/>
      <c r="AX238" s="325"/>
      <c r="AY238" s="325"/>
      <c r="AZ238" s="325"/>
      <c r="BA238" s="325"/>
      <c r="BB238" s="325"/>
      <c r="BC238" s="325"/>
      <c r="BD238" s="325"/>
    </row>
    <row r="239" spans="1:56" ht="11.85" customHeight="1">
      <c r="A239" s="322" t="s">
        <v>904</v>
      </c>
      <c r="B239" s="322"/>
      <c r="C239" s="322"/>
      <c r="D239" s="322"/>
      <c r="E239" s="322"/>
      <c r="F239" s="323" t="s">
        <v>905</v>
      </c>
      <c r="G239" s="323"/>
      <c r="H239" s="323"/>
      <c r="I239" s="323"/>
      <c r="J239" s="323"/>
      <c r="K239" s="323"/>
      <c r="L239" s="323"/>
      <c r="M239" s="323"/>
      <c r="N239" s="323"/>
      <c r="O239" s="323"/>
      <c r="P239" s="323"/>
      <c r="Q239" s="323"/>
      <c r="R239" s="323"/>
      <c r="S239" s="323"/>
      <c r="T239" s="323"/>
      <c r="U239" s="323"/>
      <c r="V239" s="323"/>
      <c r="W239" s="323"/>
      <c r="X239" s="323"/>
      <c r="Y239" s="323"/>
      <c r="Z239" s="323"/>
      <c r="AA239" s="323"/>
      <c r="AB239" s="323"/>
      <c r="AC239" s="323"/>
      <c r="AD239" s="227"/>
      <c r="AE239" s="227"/>
      <c r="AF239" s="227"/>
      <c r="AG239" s="324" t="s">
        <v>289</v>
      </c>
      <c r="AH239" s="324"/>
      <c r="AI239" s="324"/>
      <c r="AJ239" s="324"/>
      <c r="AK239" s="324"/>
      <c r="AL239" s="324"/>
      <c r="AM239" s="324"/>
      <c r="AN239" s="324"/>
      <c r="AO239" s="324"/>
      <c r="AP239" s="324"/>
      <c r="AQ239" s="324"/>
      <c r="AR239" s="227"/>
      <c r="AS239" s="227"/>
      <c r="AT239" s="325" t="s">
        <v>906</v>
      </c>
      <c r="AU239" s="325"/>
      <c r="AV239" s="325"/>
      <c r="AW239" s="325"/>
      <c r="AX239" s="325"/>
      <c r="AY239" s="325"/>
      <c r="AZ239" s="325"/>
      <c r="BA239" s="325"/>
      <c r="BB239" s="325"/>
      <c r="BC239" s="325"/>
      <c r="BD239" s="325"/>
    </row>
    <row r="240" spans="1:56" ht="11.1" customHeight="1">
      <c r="A240" s="322" t="s">
        <v>907</v>
      </c>
      <c r="B240" s="322"/>
      <c r="C240" s="322"/>
      <c r="D240" s="322"/>
      <c r="E240" s="322"/>
      <c r="F240" s="323" t="s">
        <v>908</v>
      </c>
      <c r="G240" s="323"/>
      <c r="H240" s="323"/>
      <c r="I240" s="323"/>
      <c r="J240" s="323"/>
      <c r="K240" s="323"/>
      <c r="L240" s="323"/>
      <c r="M240" s="323"/>
      <c r="N240" s="323"/>
      <c r="O240" s="323"/>
      <c r="P240" s="323"/>
      <c r="Q240" s="323"/>
      <c r="R240" s="323"/>
      <c r="S240" s="323"/>
      <c r="T240" s="323"/>
      <c r="U240" s="323"/>
      <c r="V240" s="323"/>
      <c r="W240" s="323"/>
      <c r="X240" s="323"/>
      <c r="Y240" s="323"/>
      <c r="Z240" s="323"/>
      <c r="AA240" s="323"/>
      <c r="AB240" s="323"/>
      <c r="AC240" s="323"/>
      <c r="AD240" s="227"/>
      <c r="AE240" s="227"/>
      <c r="AF240" s="227"/>
      <c r="AG240" s="324" t="s">
        <v>289</v>
      </c>
      <c r="AH240" s="324"/>
      <c r="AI240" s="324"/>
      <c r="AJ240" s="324"/>
      <c r="AK240" s="324"/>
      <c r="AL240" s="324"/>
      <c r="AM240" s="324"/>
      <c r="AN240" s="324"/>
      <c r="AO240" s="324"/>
      <c r="AP240" s="324"/>
      <c r="AQ240" s="324"/>
      <c r="AR240" s="227"/>
      <c r="AS240" s="227"/>
      <c r="AT240" s="325" t="s">
        <v>909</v>
      </c>
      <c r="AU240" s="325"/>
      <c r="AV240" s="325"/>
      <c r="AW240" s="325"/>
      <c r="AX240" s="325"/>
      <c r="AY240" s="325"/>
      <c r="AZ240" s="325"/>
      <c r="BA240" s="325"/>
      <c r="BB240" s="325"/>
      <c r="BC240" s="325"/>
      <c r="BD240" s="325"/>
    </row>
    <row r="241" spans="1:56" ht="11.85" customHeight="1">
      <c r="A241" s="322" t="s">
        <v>910</v>
      </c>
      <c r="B241" s="322"/>
      <c r="C241" s="322"/>
      <c r="D241" s="322"/>
      <c r="E241" s="322"/>
      <c r="F241" s="323" t="s">
        <v>911</v>
      </c>
      <c r="G241" s="323"/>
      <c r="H241" s="323"/>
      <c r="I241" s="323"/>
      <c r="J241" s="323"/>
      <c r="K241" s="323"/>
      <c r="L241" s="323"/>
      <c r="M241" s="323"/>
      <c r="N241" s="323"/>
      <c r="O241" s="323"/>
      <c r="P241" s="323"/>
      <c r="Q241" s="323"/>
      <c r="R241" s="323"/>
      <c r="S241" s="323"/>
      <c r="T241" s="323"/>
      <c r="U241" s="323"/>
      <c r="V241" s="323"/>
      <c r="W241" s="323"/>
      <c r="X241" s="323"/>
      <c r="Y241" s="323"/>
      <c r="Z241" s="323"/>
      <c r="AA241" s="323"/>
      <c r="AB241" s="323"/>
      <c r="AC241" s="323"/>
      <c r="AD241" s="227"/>
      <c r="AE241" s="227"/>
      <c r="AF241" s="227"/>
      <c r="AG241" s="324" t="s">
        <v>912</v>
      </c>
      <c r="AH241" s="324"/>
      <c r="AI241" s="324"/>
      <c r="AJ241" s="324"/>
      <c r="AK241" s="324"/>
      <c r="AL241" s="324"/>
      <c r="AM241" s="324"/>
      <c r="AN241" s="324"/>
      <c r="AO241" s="324"/>
      <c r="AP241" s="324"/>
      <c r="AQ241" s="324"/>
      <c r="AR241" s="227"/>
      <c r="AS241" s="227"/>
      <c r="AT241" s="325" t="s">
        <v>913</v>
      </c>
      <c r="AU241" s="325"/>
      <c r="AV241" s="325"/>
      <c r="AW241" s="325"/>
      <c r="AX241" s="325"/>
      <c r="AY241" s="325"/>
      <c r="AZ241" s="325"/>
      <c r="BA241" s="325"/>
      <c r="BB241" s="325"/>
      <c r="BC241" s="325"/>
      <c r="BD241" s="325"/>
    </row>
    <row r="242" spans="1:56" ht="11.85" customHeight="1">
      <c r="A242" s="322" t="s">
        <v>914</v>
      </c>
      <c r="B242" s="322"/>
      <c r="C242" s="322"/>
      <c r="D242" s="322"/>
      <c r="E242" s="322"/>
      <c r="F242" s="323" t="s">
        <v>915</v>
      </c>
      <c r="G242" s="323"/>
      <c r="H242" s="323"/>
      <c r="I242" s="323"/>
      <c r="J242" s="323"/>
      <c r="K242" s="323"/>
      <c r="L242" s="323"/>
      <c r="M242" s="323"/>
      <c r="N242" s="323"/>
      <c r="O242" s="323"/>
      <c r="P242" s="323"/>
      <c r="Q242" s="323"/>
      <c r="R242" s="323"/>
      <c r="S242" s="323"/>
      <c r="T242" s="323"/>
      <c r="U242" s="323"/>
      <c r="V242" s="323"/>
      <c r="W242" s="323"/>
      <c r="X242" s="323"/>
      <c r="Y242" s="323"/>
      <c r="Z242" s="323"/>
      <c r="AA242" s="323"/>
      <c r="AB242" s="323"/>
      <c r="AC242" s="323"/>
      <c r="AD242" s="227"/>
      <c r="AE242" s="227"/>
      <c r="AF242" s="227"/>
      <c r="AG242" s="272" t="s">
        <v>916</v>
      </c>
      <c r="AH242" s="272"/>
      <c r="AI242" s="272"/>
      <c r="AJ242" s="272"/>
      <c r="AK242" s="272"/>
      <c r="AL242" s="272"/>
      <c r="AM242" s="272"/>
      <c r="AN242" s="272"/>
      <c r="AO242" s="272"/>
      <c r="AP242" s="272"/>
      <c r="AQ242" s="272"/>
      <c r="AR242" s="227"/>
      <c r="AS242" s="227"/>
      <c r="AT242" s="326" t="s">
        <v>289</v>
      </c>
      <c r="AU242" s="326"/>
      <c r="AV242" s="326"/>
      <c r="AW242" s="326"/>
      <c r="AX242" s="326"/>
      <c r="AY242" s="326"/>
      <c r="AZ242" s="326"/>
      <c r="BA242" s="326"/>
      <c r="BB242" s="326"/>
      <c r="BC242" s="326"/>
      <c r="BD242" s="326"/>
    </row>
    <row r="243" spans="1:56" ht="11.85" customHeight="1">
      <c r="A243" s="329"/>
      <c r="B243" s="329"/>
      <c r="C243" s="329"/>
      <c r="D243" s="329"/>
      <c r="E243" s="329"/>
      <c r="F243" s="330" t="s">
        <v>917</v>
      </c>
      <c r="G243" s="330"/>
      <c r="H243" s="330"/>
      <c r="I243" s="330"/>
      <c r="J243" s="330"/>
      <c r="K243" s="330"/>
      <c r="L243" s="330"/>
      <c r="M243" s="330"/>
      <c r="N243" s="330"/>
      <c r="O243" s="330"/>
      <c r="P243" s="330"/>
      <c r="Q243" s="330"/>
      <c r="R243" s="330"/>
      <c r="S243" s="330"/>
      <c r="T243" s="330"/>
      <c r="U243" s="330"/>
      <c r="V243" s="331"/>
      <c r="W243" s="331"/>
      <c r="X243" s="331"/>
      <c r="Y243" s="331"/>
      <c r="Z243" s="331"/>
      <c r="AA243" s="331"/>
      <c r="AB243" s="331"/>
      <c r="AC243" s="331"/>
      <c r="AD243" s="331"/>
      <c r="AE243" s="331"/>
      <c r="AF243" s="331"/>
      <c r="AG243" s="332" t="s">
        <v>918</v>
      </c>
      <c r="AH243" s="332"/>
      <c r="AI243" s="332"/>
      <c r="AJ243" s="332"/>
      <c r="AK243" s="332"/>
      <c r="AL243" s="332"/>
      <c r="AM243" s="332"/>
      <c r="AN243" s="332"/>
      <c r="AO243" s="332"/>
      <c r="AP243" s="332"/>
      <c r="AQ243" s="332"/>
      <c r="AR243" s="331"/>
      <c r="AS243" s="331"/>
      <c r="AT243" s="333" t="s">
        <v>919</v>
      </c>
      <c r="AU243" s="333"/>
      <c r="AV243" s="333"/>
      <c r="AW243" s="333"/>
      <c r="AX243" s="333"/>
      <c r="AY243" s="333"/>
      <c r="AZ243" s="333"/>
      <c r="BA243" s="333"/>
      <c r="BB243" s="333"/>
      <c r="BC243" s="333"/>
      <c r="BD243" s="333"/>
    </row>
    <row r="244" spans="1:56" ht="8.85" customHeight="1">
      <c r="A244" s="334" t="s">
        <v>920</v>
      </c>
      <c r="B244" s="334"/>
      <c r="C244" s="334"/>
      <c r="D244" s="334"/>
      <c r="E244" s="334"/>
      <c r="F244" s="334"/>
      <c r="G244" s="334"/>
      <c r="H244" s="334"/>
      <c r="I244" s="334"/>
      <c r="J244" s="334"/>
      <c r="K244" s="334"/>
      <c r="L244" s="334"/>
      <c r="M244" s="334"/>
      <c r="N244" s="334"/>
      <c r="O244" s="334"/>
      <c r="P244" s="334"/>
      <c r="Q244" s="334"/>
      <c r="R244" s="334"/>
      <c r="S244" s="334"/>
      <c r="T244" s="334"/>
      <c r="U244" s="334"/>
      <c r="V244" s="334"/>
      <c r="W244" s="334"/>
      <c r="X244" s="334"/>
      <c r="Y244" s="334"/>
      <c r="Z244" s="334"/>
      <c r="AA244" s="334"/>
      <c r="AB244" s="334"/>
      <c r="AC244" s="334"/>
      <c r="AD244" s="334"/>
      <c r="AE244" s="334"/>
      <c r="AF244" s="334"/>
      <c r="AG244" s="334"/>
      <c r="AH244" s="334"/>
      <c r="AI244" s="334"/>
      <c r="AJ244" s="334"/>
      <c r="AK244" s="334"/>
      <c r="AL244" s="334"/>
      <c r="AM244" s="334"/>
      <c r="AN244" s="334"/>
      <c r="AO244" s="334"/>
      <c r="AP244" s="334"/>
      <c r="AQ244" s="334"/>
      <c r="AR244" s="334"/>
      <c r="AS244" s="334"/>
      <c r="AT244" s="334"/>
      <c r="AU244" s="334"/>
      <c r="AV244" s="334"/>
      <c r="AW244" s="334"/>
      <c r="AX244" s="334"/>
      <c r="AY244" s="334"/>
      <c r="AZ244" s="334"/>
      <c r="BA244" s="334"/>
      <c r="BB244" s="334"/>
      <c r="BC244" s="334"/>
      <c r="BD244" s="334"/>
    </row>
    <row r="245" spans="1:56" ht="2.25" customHeight="1">
      <c r="A245" s="227"/>
      <c r="B245" s="227"/>
      <c r="C245" s="227"/>
      <c r="D245" s="227"/>
      <c r="E245" s="227"/>
      <c r="F245" s="227"/>
      <c r="G245" s="227"/>
      <c r="H245" s="227"/>
      <c r="I245" s="227"/>
      <c r="J245" s="227"/>
      <c r="K245" s="227"/>
      <c r="L245" s="227"/>
      <c r="M245" s="227"/>
      <c r="N245" s="227"/>
      <c r="O245" s="227"/>
      <c r="P245" s="227"/>
      <c r="Q245" s="227"/>
      <c r="R245" s="227"/>
      <c r="S245" s="227"/>
      <c r="T245" s="227"/>
      <c r="U245" s="227"/>
      <c r="V245" s="227"/>
      <c r="W245" s="227"/>
      <c r="X245" s="227"/>
      <c r="Y245" s="227"/>
      <c r="Z245" s="227"/>
      <c r="AA245" s="227"/>
      <c r="AB245" s="227"/>
      <c r="AC245" s="227"/>
      <c r="AD245" s="227"/>
      <c r="AE245" s="227"/>
      <c r="AF245" s="227"/>
      <c r="AG245" s="227"/>
      <c r="AH245" s="227"/>
      <c r="AI245" s="227"/>
      <c r="AJ245" s="227"/>
      <c r="AK245" s="227"/>
      <c r="AL245" s="227"/>
      <c r="AM245" s="227"/>
      <c r="AN245" s="227"/>
      <c r="AO245" s="227"/>
      <c r="AP245" s="227"/>
      <c r="AQ245" s="227"/>
      <c r="AR245" s="227"/>
      <c r="AS245" s="227"/>
      <c r="AT245" s="227"/>
      <c r="AU245" s="227"/>
      <c r="AV245" s="227"/>
      <c r="AW245" s="227"/>
      <c r="AX245" s="227"/>
      <c r="AY245" s="227"/>
      <c r="AZ245" s="227"/>
      <c r="BA245" s="227"/>
      <c r="BB245" s="227"/>
      <c r="BC245" s="227"/>
      <c r="BD245" s="227"/>
    </row>
    <row r="246" spans="1:56" ht="31.9" customHeight="1">
      <c r="A246" s="335" t="s">
        <v>921</v>
      </c>
      <c r="B246" s="335"/>
      <c r="C246" s="335"/>
      <c r="D246" s="335"/>
      <c r="E246" s="335"/>
      <c r="F246" s="335"/>
      <c r="G246" s="335"/>
      <c r="H246" s="335"/>
      <c r="I246" s="335"/>
      <c r="J246" s="335"/>
      <c r="K246" s="335"/>
      <c r="L246" s="335"/>
      <c r="M246" s="335"/>
      <c r="N246" s="335"/>
      <c r="O246" s="335"/>
      <c r="P246" s="335"/>
      <c r="Q246" s="335"/>
      <c r="R246" s="335"/>
      <c r="S246" s="335"/>
      <c r="T246" s="335"/>
      <c r="U246" s="335"/>
      <c r="V246" s="335"/>
      <c r="W246" s="335"/>
      <c r="X246" s="335"/>
      <c r="Y246" s="335"/>
      <c r="Z246" s="335"/>
      <c r="AA246" s="335"/>
      <c r="AB246" s="335"/>
      <c r="AC246" s="335"/>
      <c r="AD246" s="335"/>
      <c r="AE246" s="335"/>
      <c r="AF246" s="335"/>
      <c r="AG246" s="335"/>
      <c r="AH246" s="335"/>
      <c r="AI246" s="335"/>
      <c r="AJ246" s="335"/>
      <c r="AK246" s="335"/>
      <c r="AL246" s="335"/>
      <c r="AM246" s="335"/>
      <c r="AN246" s="335"/>
      <c r="AO246" s="335"/>
      <c r="AP246" s="335"/>
      <c r="AQ246" s="335"/>
      <c r="AR246" s="335"/>
      <c r="AS246" s="335"/>
      <c r="AT246" s="335"/>
      <c r="AU246" s="335"/>
      <c r="AV246" s="335"/>
      <c r="AW246" s="335"/>
      <c r="AX246" s="335"/>
      <c r="AY246" s="335"/>
      <c r="AZ246" s="335"/>
      <c r="BA246" s="335"/>
      <c r="BB246" s="335"/>
      <c r="BC246" s="335"/>
      <c r="BD246" s="335"/>
    </row>
    <row r="247" spans="1:56" ht="11.1" customHeight="1">
      <c r="A247" s="227"/>
      <c r="B247" s="227"/>
      <c r="C247" s="227"/>
      <c r="D247" s="227"/>
      <c r="E247" s="227"/>
      <c r="F247" s="227"/>
      <c r="G247" s="227"/>
      <c r="H247" s="227"/>
      <c r="I247" s="227"/>
      <c r="J247" s="227"/>
      <c r="K247" s="227"/>
      <c r="L247" s="227"/>
      <c r="M247" s="227"/>
      <c r="N247" s="227"/>
      <c r="O247" s="227"/>
      <c r="P247" s="227"/>
      <c r="Q247" s="227"/>
      <c r="R247" s="227"/>
      <c r="S247" s="227"/>
      <c r="T247" s="227"/>
      <c r="U247" s="227"/>
      <c r="V247" s="227"/>
      <c r="W247" s="227"/>
      <c r="X247" s="227"/>
      <c r="Y247" s="227"/>
      <c r="Z247" s="227"/>
      <c r="AA247" s="227"/>
      <c r="AB247" s="227"/>
      <c r="AC247" s="227"/>
      <c r="AD247" s="227"/>
      <c r="AE247" s="227"/>
      <c r="AF247" s="227"/>
      <c r="AG247" s="227"/>
      <c r="AH247" s="227"/>
      <c r="AI247" s="227"/>
      <c r="AJ247" s="227"/>
      <c r="AK247" s="227"/>
      <c r="AL247" s="227"/>
      <c r="AM247" s="227"/>
      <c r="AN247" s="227"/>
      <c r="AO247" s="227"/>
      <c r="AP247" s="227"/>
      <c r="AQ247" s="227"/>
      <c r="AR247" s="227"/>
      <c r="AS247" s="227"/>
      <c r="AT247" s="227"/>
      <c r="AU247" s="227"/>
      <c r="AV247" s="227"/>
      <c r="AW247" s="227"/>
      <c r="AX247" s="227"/>
      <c r="AY247" s="227"/>
      <c r="AZ247" s="227"/>
      <c r="BA247" s="227"/>
      <c r="BB247" s="227"/>
      <c r="BC247" s="227"/>
      <c r="BD247" s="227"/>
    </row>
    <row r="248" spans="1:56" ht="91.5" customHeight="1">
      <c r="A248" s="327" t="s">
        <v>922</v>
      </c>
      <c r="B248" s="328"/>
      <c r="C248" s="328"/>
      <c r="D248" s="328"/>
      <c r="E248" s="328"/>
      <c r="F248" s="328"/>
      <c r="G248" s="328"/>
      <c r="H248" s="328"/>
      <c r="I248" s="328"/>
      <c r="J248" s="328"/>
      <c r="K248" s="328"/>
      <c r="L248" s="328"/>
      <c r="M248" s="328"/>
      <c r="N248" s="328"/>
      <c r="O248" s="328"/>
      <c r="P248" s="328"/>
      <c r="Q248" s="328"/>
      <c r="R248" s="328"/>
      <c r="S248" s="328"/>
      <c r="T248" s="328"/>
      <c r="U248" s="328"/>
      <c r="V248" s="328"/>
      <c r="W248" s="328"/>
      <c r="X248" s="328"/>
      <c r="Y248" s="328"/>
      <c r="Z248" s="328"/>
      <c r="AA248" s="328"/>
      <c r="AB248" s="328"/>
      <c r="AC248" s="328"/>
      <c r="AD248" s="328"/>
      <c r="AE248" s="328"/>
      <c r="AF248" s="328"/>
      <c r="AG248" s="328"/>
      <c r="AH248" s="328"/>
      <c r="AI248" s="328"/>
      <c r="AJ248" s="328"/>
      <c r="AK248" s="328"/>
      <c r="AL248" s="328"/>
      <c r="AM248" s="328"/>
      <c r="AN248" s="328"/>
      <c r="AO248" s="328"/>
      <c r="AP248" s="328"/>
      <c r="AQ248" s="328"/>
      <c r="AR248" s="328"/>
      <c r="AS248" s="328"/>
      <c r="AT248" s="328"/>
      <c r="AU248" s="328"/>
      <c r="AV248" s="328"/>
      <c r="AW248" s="328"/>
      <c r="AX248" s="328"/>
      <c r="AY248" s="328"/>
      <c r="AZ248" s="328"/>
      <c r="BA248" s="328"/>
      <c r="BB248" s="328"/>
      <c r="BC248" s="328"/>
      <c r="BD248" s="328"/>
    </row>
    <row r="249" spans="1:56" ht="4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</row>
    <row r="250" spans="1:56" ht="11.1" customHeight="1">
      <c r="A250" s="292" t="s">
        <v>498</v>
      </c>
      <c r="B250" s="292"/>
      <c r="C250" s="292"/>
      <c r="D250" s="292"/>
      <c r="E250" s="292"/>
      <c r="F250" s="292"/>
      <c r="G250" s="292"/>
      <c r="H250" s="292"/>
      <c r="I250" s="292"/>
      <c r="J250" s="292"/>
      <c r="K250" s="292"/>
      <c r="L250" s="292"/>
      <c r="M250" s="292"/>
      <c r="N250" s="292"/>
      <c r="O250" s="292"/>
      <c r="P250" s="292"/>
      <c r="Q250" s="292"/>
      <c r="R250" s="292"/>
      <c r="S250" s="292"/>
      <c r="T250" s="292"/>
      <c r="U250" s="292"/>
      <c r="V250" s="292"/>
      <c r="W250" s="292"/>
      <c r="X250" s="292"/>
      <c r="Y250" s="292"/>
      <c r="Z250" s="292"/>
      <c r="AA250" s="292"/>
      <c r="AB250" s="292"/>
      <c r="AC250" s="292"/>
      <c r="AD250" s="292"/>
      <c r="AE250" s="292"/>
      <c r="AF250" s="292"/>
      <c r="AG250" s="292"/>
      <c r="AH250" s="292"/>
      <c r="AI250" s="292"/>
      <c r="AJ250" s="292"/>
      <c r="AK250" s="292"/>
      <c r="AL250" s="292"/>
      <c r="AM250" s="292"/>
      <c r="AN250" s="292"/>
      <c r="AO250" s="292"/>
      <c r="AP250" s="292"/>
      <c r="AQ250" s="292"/>
      <c r="AR250" s="292"/>
      <c r="AS250" s="292"/>
      <c r="AT250" s="292"/>
      <c r="AU250" s="292"/>
      <c r="AV250" s="292"/>
      <c r="AW250" s="292"/>
      <c r="AX250" s="292"/>
      <c r="AY250" s="292"/>
      <c r="AZ250" s="292"/>
      <c r="BA250" s="292"/>
      <c r="BB250" s="292"/>
      <c r="BC250" s="292"/>
      <c r="BD250" s="292"/>
    </row>
  </sheetData>
  <mergeCells count="997">
    <mergeCell ref="A247:BD247"/>
    <mergeCell ref="A248:BD248"/>
    <mergeCell ref="A250:BD250"/>
    <mergeCell ref="A243:E243"/>
    <mergeCell ref="F243:U243"/>
    <mergeCell ref="V243:AF243"/>
    <mergeCell ref="AG243:AQ243"/>
    <mergeCell ref="AR243:AS243"/>
    <mergeCell ref="AT243:BD243"/>
    <mergeCell ref="A244:BD244"/>
    <mergeCell ref="A245:BD245"/>
    <mergeCell ref="A246:BD246"/>
    <mergeCell ref="A241:E241"/>
    <mergeCell ref="F241:AC241"/>
    <mergeCell ref="AD241:AF241"/>
    <mergeCell ref="AG241:AQ241"/>
    <mergeCell ref="AR241:AS241"/>
    <mergeCell ref="AT241:BD241"/>
    <mergeCell ref="A242:E242"/>
    <mergeCell ref="F242:AC242"/>
    <mergeCell ref="AD242:AF242"/>
    <mergeCell ref="AG242:AQ242"/>
    <mergeCell ref="AR242:AS242"/>
    <mergeCell ref="AT242:BD242"/>
    <mergeCell ref="A239:E239"/>
    <mergeCell ref="F239:AC239"/>
    <mergeCell ref="AD239:AF239"/>
    <mergeCell ref="AG239:AQ239"/>
    <mergeCell ref="AR239:AS239"/>
    <mergeCell ref="AT239:BD239"/>
    <mergeCell ref="A240:E240"/>
    <mergeCell ref="F240:AC240"/>
    <mergeCell ref="AD240:AF240"/>
    <mergeCell ref="AG240:AQ240"/>
    <mergeCell ref="AR240:AS240"/>
    <mergeCell ref="AT240:BD240"/>
    <mergeCell ref="A237:E237"/>
    <mergeCell ref="F237:AC237"/>
    <mergeCell ref="AD237:AF237"/>
    <mergeCell ref="AG237:AQ237"/>
    <mergeCell ref="AR237:AS237"/>
    <mergeCell ref="AT237:BD237"/>
    <mergeCell ref="A238:E238"/>
    <mergeCell ref="F238:AC238"/>
    <mergeCell ref="AD238:AF238"/>
    <mergeCell ref="AG238:AQ238"/>
    <mergeCell ref="AR238:AS238"/>
    <mergeCell ref="AT238:BD238"/>
    <mergeCell ref="A235:E235"/>
    <mergeCell ref="F235:AC235"/>
    <mergeCell ref="AD235:AF235"/>
    <mergeCell ref="AG235:AQ235"/>
    <mergeCell ref="AR235:AS235"/>
    <mergeCell ref="AT235:BD235"/>
    <mergeCell ref="A236:E236"/>
    <mergeCell ref="F236:AC236"/>
    <mergeCell ref="AD236:AF236"/>
    <mergeCell ref="AG236:AQ236"/>
    <mergeCell ref="AR236:AS236"/>
    <mergeCell ref="AT236:BD236"/>
    <mergeCell ref="A233:E233"/>
    <mergeCell ref="F233:AC233"/>
    <mergeCell ref="AD233:AF233"/>
    <mergeCell ref="AG233:AQ233"/>
    <mergeCell ref="AR233:AS233"/>
    <mergeCell ref="AT233:BD233"/>
    <mergeCell ref="A234:E234"/>
    <mergeCell ref="F234:AC234"/>
    <mergeCell ref="AD234:AF234"/>
    <mergeCell ref="AG234:AQ234"/>
    <mergeCell ref="AR234:AS234"/>
    <mergeCell ref="AT234:BD234"/>
    <mergeCell ref="A231:E231"/>
    <mergeCell ref="F231:AC231"/>
    <mergeCell ref="AD231:AF231"/>
    <mergeCell ref="AG231:AQ231"/>
    <mergeCell ref="AR231:AS231"/>
    <mergeCell ref="AT231:BD231"/>
    <mergeCell ref="A232:E232"/>
    <mergeCell ref="F232:AC232"/>
    <mergeCell ref="AD232:AF232"/>
    <mergeCell ref="AG232:AQ232"/>
    <mergeCell ref="AR232:AS232"/>
    <mergeCell ref="AT232:BD232"/>
    <mergeCell ref="A229:E229"/>
    <mergeCell ref="F229:AC229"/>
    <mergeCell ref="AD229:AF229"/>
    <mergeCell ref="AG229:AQ229"/>
    <mergeCell ref="AR229:AS229"/>
    <mergeCell ref="AT229:BD229"/>
    <mergeCell ref="A230:E230"/>
    <mergeCell ref="F230:AC230"/>
    <mergeCell ref="AD230:AF230"/>
    <mergeCell ref="AG230:AQ230"/>
    <mergeCell ref="AR230:AS230"/>
    <mergeCell ref="AT230:BD230"/>
    <mergeCell ref="A227:E227"/>
    <mergeCell ref="F227:AC227"/>
    <mergeCell ref="AD227:AF227"/>
    <mergeCell ref="AG227:AQ227"/>
    <mergeCell ref="AR227:AS227"/>
    <mergeCell ref="AT227:BD227"/>
    <mergeCell ref="A228:E228"/>
    <mergeCell ref="F228:AC228"/>
    <mergeCell ref="AD228:AF228"/>
    <mergeCell ref="AG228:AQ228"/>
    <mergeCell ref="AR228:AS228"/>
    <mergeCell ref="AT228:BD228"/>
    <mergeCell ref="A225:E225"/>
    <mergeCell ref="F225:AC225"/>
    <mergeCell ref="AD225:AF225"/>
    <mergeCell ref="AG225:AQ225"/>
    <mergeCell ref="AR225:AS225"/>
    <mergeCell ref="AT225:BD225"/>
    <mergeCell ref="A226:E226"/>
    <mergeCell ref="F226:AC226"/>
    <mergeCell ref="AD226:AF226"/>
    <mergeCell ref="AG226:AQ226"/>
    <mergeCell ref="AR226:AS226"/>
    <mergeCell ref="AT226:BD226"/>
    <mergeCell ref="A223:E223"/>
    <mergeCell ref="F223:AC223"/>
    <mergeCell ref="AD223:AF223"/>
    <mergeCell ref="AG223:AQ223"/>
    <mergeCell ref="AR223:AS223"/>
    <mergeCell ref="AT223:BD223"/>
    <mergeCell ref="A224:E224"/>
    <mergeCell ref="F224:AC224"/>
    <mergeCell ref="AD224:AF224"/>
    <mergeCell ref="AG224:AQ224"/>
    <mergeCell ref="AR224:AS224"/>
    <mergeCell ref="AT224:BD224"/>
    <mergeCell ref="A221:E221"/>
    <mergeCell ref="F221:AC221"/>
    <mergeCell ref="AD221:AF221"/>
    <mergeCell ref="AG221:AQ221"/>
    <mergeCell ref="AR221:AS221"/>
    <mergeCell ref="AT221:BD221"/>
    <mergeCell ref="A222:E222"/>
    <mergeCell ref="F222:AC222"/>
    <mergeCell ref="AD222:AF222"/>
    <mergeCell ref="AG222:AQ222"/>
    <mergeCell ref="AR222:AS222"/>
    <mergeCell ref="AT222:BD222"/>
    <mergeCell ref="A219:E219"/>
    <mergeCell ref="F219:AC219"/>
    <mergeCell ref="AD219:AF219"/>
    <mergeCell ref="AG219:AQ219"/>
    <mergeCell ref="AR219:AS219"/>
    <mergeCell ref="AT219:BD219"/>
    <mergeCell ref="A220:E220"/>
    <mergeCell ref="F220:AC220"/>
    <mergeCell ref="AD220:AF220"/>
    <mergeCell ref="AG220:AQ220"/>
    <mergeCell ref="AR220:AS220"/>
    <mergeCell ref="AT220:BD220"/>
    <mergeCell ref="A217:E217"/>
    <mergeCell ref="F217:AC217"/>
    <mergeCell ref="AD217:AF217"/>
    <mergeCell ref="AG217:AQ217"/>
    <mergeCell ref="AR217:AS217"/>
    <mergeCell ref="AT217:BD217"/>
    <mergeCell ref="A218:E218"/>
    <mergeCell ref="F218:AC218"/>
    <mergeCell ref="AD218:AF218"/>
    <mergeCell ref="AG218:AQ218"/>
    <mergeCell ref="AR218:AS218"/>
    <mergeCell ref="AT218:BD218"/>
    <mergeCell ref="A215:E215"/>
    <mergeCell ref="F215:AC215"/>
    <mergeCell ref="AD215:AF215"/>
    <mergeCell ref="AG215:AQ215"/>
    <mergeCell ref="AR215:AS215"/>
    <mergeCell ref="AT215:BD215"/>
    <mergeCell ref="A216:E216"/>
    <mergeCell ref="F216:AC216"/>
    <mergeCell ref="AD216:AF216"/>
    <mergeCell ref="AG216:AQ216"/>
    <mergeCell ref="AR216:AS216"/>
    <mergeCell ref="AT216:BD216"/>
    <mergeCell ref="A213:E213"/>
    <mergeCell ref="F213:AC213"/>
    <mergeCell ref="AD213:AF213"/>
    <mergeCell ref="AG213:AQ213"/>
    <mergeCell ref="AR213:AS213"/>
    <mergeCell ref="AT213:BD213"/>
    <mergeCell ref="A214:E214"/>
    <mergeCell ref="F214:AC214"/>
    <mergeCell ref="AD214:AF214"/>
    <mergeCell ref="AG214:AQ214"/>
    <mergeCell ref="AR214:AS214"/>
    <mergeCell ref="AT214:BD214"/>
    <mergeCell ref="A211:E211"/>
    <mergeCell ref="F211:AC211"/>
    <mergeCell ref="AD211:AF211"/>
    <mergeCell ref="AG211:AQ211"/>
    <mergeCell ref="AR211:AS211"/>
    <mergeCell ref="AT211:BD211"/>
    <mergeCell ref="A212:E212"/>
    <mergeCell ref="F212:AC212"/>
    <mergeCell ref="AD212:AF212"/>
    <mergeCell ref="AG212:AQ212"/>
    <mergeCell ref="AR212:AS212"/>
    <mergeCell ref="AT212:BD212"/>
    <mergeCell ref="A209:E209"/>
    <mergeCell ref="F209:AC209"/>
    <mergeCell ref="AD209:AF209"/>
    <mergeCell ref="AG209:AQ209"/>
    <mergeCell ref="AR209:AS209"/>
    <mergeCell ref="AT209:BD209"/>
    <mergeCell ref="A210:E210"/>
    <mergeCell ref="F210:AC210"/>
    <mergeCell ref="AD210:AF210"/>
    <mergeCell ref="AG210:AQ210"/>
    <mergeCell ref="AR210:AS210"/>
    <mergeCell ref="AT210:BD210"/>
    <mergeCell ref="A207:E207"/>
    <mergeCell ref="F207:AC207"/>
    <mergeCell ref="AD207:AF207"/>
    <mergeCell ref="AG207:AQ207"/>
    <mergeCell ref="AR207:AS207"/>
    <mergeCell ref="AT207:BD207"/>
    <mergeCell ref="A208:E208"/>
    <mergeCell ref="F208:AC208"/>
    <mergeCell ref="AD208:AF208"/>
    <mergeCell ref="AG208:AQ208"/>
    <mergeCell ref="AR208:AS208"/>
    <mergeCell ref="AT208:BD208"/>
    <mergeCell ref="A205:E205"/>
    <mergeCell ref="F205:AC205"/>
    <mergeCell ref="AD205:AF205"/>
    <mergeCell ref="AG205:AQ205"/>
    <mergeCell ref="AR205:AS205"/>
    <mergeCell ref="AT205:BD205"/>
    <mergeCell ref="A206:E206"/>
    <mergeCell ref="F206:AC206"/>
    <mergeCell ref="AD206:AF206"/>
    <mergeCell ref="AG206:AQ206"/>
    <mergeCell ref="AR206:AS206"/>
    <mergeCell ref="AT206:BD206"/>
    <mergeCell ref="A203:E203"/>
    <mergeCell ref="F203:AC203"/>
    <mergeCell ref="AD203:AF203"/>
    <mergeCell ref="AG203:AQ203"/>
    <mergeCell ref="AR203:AS203"/>
    <mergeCell ref="AT203:BD203"/>
    <mergeCell ref="A204:E204"/>
    <mergeCell ref="F204:AC204"/>
    <mergeCell ref="AD204:AF204"/>
    <mergeCell ref="AG204:AQ204"/>
    <mergeCell ref="AR204:AS204"/>
    <mergeCell ref="AT204:BD204"/>
    <mergeCell ref="A201:E201"/>
    <mergeCell ref="F201:AC201"/>
    <mergeCell ref="AD201:AF201"/>
    <mergeCell ref="AG201:AQ201"/>
    <mergeCell ref="AR201:AS201"/>
    <mergeCell ref="AT201:BD201"/>
    <mergeCell ref="A202:E202"/>
    <mergeCell ref="F202:AC202"/>
    <mergeCell ref="AD202:AF202"/>
    <mergeCell ref="AG202:AQ202"/>
    <mergeCell ref="AR202:AS202"/>
    <mergeCell ref="AT202:BD202"/>
    <mergeCell ref="A199:E199"/>
    <mergeCell ref="F199:AC199"/>
    <mergeCell ref="AD199:AF199"/>
    <mergeCell ref="AG199:AQ199"/>
    <mergeCell ref="AR199:AS199"/>
    <mergeCell ref="AT199:BD199"/>
    <mergeCell ref="A200:E200"/>
    <mergeCell ref="F200:AC200"/>
    <mergeCell ref="AD200:AF200"/>
    <mergeCell ref="AG200:AQ200"/>
    <mergeCell ref="AR200:AS200"/>
    <mergeCell ref="AT200:BD200"/>
    <mergeCell ref="A197:E197"/>
    <mergeCell ref="F197:AC197"/>
    <mergeCell ref="AD197:AF197"/>
    <mergeCell ref="AG197:AQ197"/>
    <mergeCell ref="AR197:AS197"/>
    <mergeCell ref="AT197:BD197"/>
    <mergeCell ref="A198:E198"/>
    <mergeCell ref="F198:AC198"/>
    <mergeCell ref="AD198:AF198"/>
    <mergeCell ref="AG198:AQ198"/>
    <mergeCell ref="AR198:AS198"/>
    <mergeCell ref="AT198:BD198"/>
    <mergeCell ref="A190:BD190"/>
    <mergeCell ref="T191:AA191"/>
    <mergeCell ref="AR191:BB191"/>
    <mergeCell ref="A192:W192"/>
    <mergeCell ref="A193:W193"/>
    <mergeCell ref="A194:W194"/>
    <mergeCell ref="A195:W195"/>
    <mergeCell ref="AX195:BD195"/>
    <mergeCell ref="A196:E196"/>
    <mergeCell ref="F196:AC196"/>
    <mergeCell ref="AD196:AF196"/>
    <mergeCell ref="AG196:AQ196"/>
    <mergeCell ref="AR196:AS196"/>
    <mergeCell ref="AT196:BD196"/>
    <mergeCell ref="A187:E187"/>
    <mergeCell ref="F187:AC187"/>
    <mergeCell ref="AD187:AF187"/>
    <mergeCell ref="AG187:AQ187"/>
    <mergeCell ref="AR187:AS187"/>
    <mergeCell ref="AT187:BD187"/>
    <mergeCell ref="A188:E188"/>
    <mergeCell ref="F188:AC188"/>
    <mergeCell ref="AD188:AF188"/>
    <mergeCell ref="AG188:AQ188"/>
    <mergeCell ref="AR188:AS188"/>
    <mergeCell ref="AT188:BD188"/>
    <mergeCell ref="A185:E185"/>
    <mergeCell ref="F185:AC185"/>
    <mergeCell ref="AD185:AF185"/>
    <mergeCell ref="AG185:AQ185"/>
    <mergeCell ref="AR185:AS185"/>
    <mergeCell ref="AT185:BD185"/>
    <mergeCell ref="A186:E186"/>
    <mergeCell ref="F186:AC186"/>
    <mergeCell ref="AD186:AF186"/>
    <mergeCell ref="AG186:AQ186"/>
    <mergeCell ref="AR186:AS186"/>
    <mergeCell ref="AT186:BD186"/>
    <mergeCell ref="A183:E183"/>
    <mergeCell ref="F183:AC183"/>
    <mergeCell ref="AD183:AF183"/>
    <mergeCell ref="AG183:AQ183"/>
    <mergeCell ref="AR183:AS183"/>
    <mergeCell ref="AT183:BD183"/>
    <mergeCell ref="A184:E184"/>
    <mergeCell ref="F184:AC184"/>
    <mergeCell ref="AD184:AF184"/>
    <mergeCell ref="AG184:AQ184"/>
    <mergeCell ref="AR184:AS184"/>
    <mergeCell ref="AT184:BD184"/>
    <mergeCell ref="A181:E181"/>
    <mergeCell ref="F181:AC181"/>
    <mergeCell ref="AD181:AF181"/>
    <mergeCell ref="AG181:AQ181"/>
    <mergeCell ref="AR181:AS181"/>
    <mergeCell ref="AT181:BD181"/>
    <mergeCell ref="A182:E182"/>
    <mergeCell ref="F182:AC182"/>
    <mergeCell ref="AD182:AF182"/>
    <mergeCell ref="AG182:AQ182"/>
    <mergeCell ref="AR182:AS182"/>
    <mergeCell ref="AT182:BD182"/>
    <mergeCell ref="A179:E179"/>
    <mergeCell ref="F179:AC179"/>
    <mergeCell ref="AD179:AF179"/>
    <mergeCell ref="AG179:AQ179"/>
    <mergeCell ref="AR179:AS179"/>
    <mergeCell ref="AT179:BD179"/>
    <mergeCell ref="A180:E180"/>
    <mergeCell ref="F180:AC180"/>
    <mergeCell ref="AD180:AF180"/>
    <mergeCell ref="AG180:AQ180"/>
    <mergeCell ref="AR180:AS180"/>
    <mergeCell ref="AT180:BD180"/>
    <mergeCell ref="A177:E177"/>
    <mergeCell ref="F177:AC177"/>
    <mergeCell ref="AD177:AF177"/>
    <mergeCell ref="AG177:AQ177"/>
    <mergeCell ref="AR177:AS177"/>
    <mergeCell ref="AT177:BD177"/>
    <mergeCell ref="A178:E178"/>
    <mergeCell ref="F178:AC178"/>
    <mergeCell ref="AD178:AF178"/>
    <mergeCell ref="AG178:AQ178"/>
    <mergeCell ref="AR178:AS178"/>
    <mergeCell ref="AT178:BD178"/>
    <mergeCell ref="A175:E175"/>
    <mergeCell ref="F175:AC175"/>
    <mergeCell ref="AD175:AF175"/>
    <mergeCell ref="AG175:AQ175"/>
    <mergeCell ref="AR175:AS175"/>
    <mergeCell ref="AT175:BD175"/>
    <mergeCell ref="A176:E176"/>
    <mergeCell ref="F176:AC176"/>
    <mergeCell ref="AD176:AF176"/>
    <mergeCell ref="AG176:AQ176"/>
    <mergeCell ref="AR176:AS176"/>
    <mergeCell ref="AT176:BD176"/>
    <mergeCell ref="A173:E173"/>
    <mergeCell ref="F173:AC173"/>
    <mergeCell ref="AD173:AF173"/>
    <mergeCell ref="AG173:AQ173"/>
    <mergeCell ref="AR173:AS173"/>
    <mergeCell ref="AT173:BD173"/>
    <mergeCell ref="A174:E174"/>
    <mergeCell ref="F174:AC174"/>
    <mergeCell ref="AD174:AF174"/>
    <mergeCell ref="AG174:AQ174"/>
    <mergeCell ref="AR174:AS174"/>
    <mergeCell ref="AT174:BD174"/>
    <mergeCell ref="A171:E171"/>
    <mergeCell ref="F171:AC171"/>
    <mergeCell ref="AD171:AF171"/>
    <mergeCell ref="AG171:AQ171"/>
    <mergeCell ref="AR171:AS171"/>
    <mergeCell ref="AT171:BD171"/>
    <mergeCell ref="A172:E172"/>
    <mergeCell ref="F172:AC172"/>
    <mergeCell ref="AD172:AF172"/>
    <mergeCell ref="AG172:AQ172"/>
    <mergeCell ref="AR172:AS172"/>
    <mergeCell ref="AT172:BD172"/>
    <mergeCell ref="A169:E169"/>
    <mergeCell ref="F169:AC169"/>
    <mergeCell ref="AD169:AF169"/>
    <mergeCell ref="AG169:AQ169"/>
    <mergeCell ref="AR169:AS169"/>
    <mergeCell ref="AT169:BD169"/>
    <mergeCell ref="A170:E170"/>
    <mergeCell ref="F170:AC170"/>
    <mergeCell ref="AD170:AF170"/>
    <mergeCell ref="AG170:AQ170"/>
    <mergeCell ref="AR170:AS170"/>
    <mergeCell ref="AT170:BD170"/>
    <mergeCell ref="A167:E167"/>
    <mergeCell ref="F167:AC167"/>
    <mergeCell ref="AD167:AF167"/>
    <mergeCell ref="AG167:AQ167"/>
    <mergeCell ref="AR167:AS167"/>
    <mergeCell ref="AT167:BD167"/>
    <mergeCell ref="A168:E168"/>
    <mergeCell ref="F168:AC168"/>
    <mergeCell ref="AD168:AF168"/>
    <mergeCell ref="AG168:AQ168"/>
    <mergeCell ref="AR168:AS168"/>
    <mergeCell ref="AT168:BD168"/>
    <mergeCell ref="A165:E165"/>
    <mergeCell ref="F165:AC165"/>
    <mergeCell ref="AD165:AF165"/>
    <mergeCell ref="AG165:AQ165"/>
    <mergeCell ref="AR165:AS165"/>
    <mergeCell ref="AT165:BD165"/>
    <mergeCell ref="A166:E166"/>
    <mergeCell ref="F166:AC166"/>
    <mergeCell ref="AD166:AF166"/>
    <mergeCell ref="AG166:AQ166"/>
    <mergeCell ref="AR166:AS166"/>
    <mergeCell ref="AT166:BD166"/>
    <mergeCell ref="A163:E163"/>
    <mergeCell ref="F163:AC163"/>
    <mergeCell ref="AD163:AF163"/>
    <mergeCell ref="AG163:AQ163"/>
    <mergeCell ref="AR163:AS163"/>
    <mergeCell ref="AT163:BD163"/>
    <mergeCell ref="A164:E164"/>
    <mergeCell ref="F164:AC164"/>
    <mergeCell ref="AD164:AF164"/>
    <mergeCell ref="AG164:AQ164"/>
    <mergeCell ref="AR164:AS164"/>
    <mergeCell ref="AT164:BD164"/>
    <mergeCell ref="A161:E161"/>
    <mergeCell ref="F161:AC161"/>
    <mergeCell ref="AD161:AF161"/>
    <mergeCell ref="AG161:AQ161"/>
    <mergeCell ref="AR161:AS161"/>
    <mergeCell ref="AT161:BD161"/>
    <mergeCell ref="A162:E162"/>
    <mergeCell ref="F162:AC162"/>
    <mergeCell ref="AD162:AF162"/>
    <mergeCell ref="AG162:AQ162"/>
    <mergeCell ref="AR162:AS162"/>
    <mergeCell ref="AT162:BD162"/>
    <mergeCell ref="A159:E159"/>
    <mergeCell ref="F159:AC159"/>
    <mergeCell ref="AD159:AF159"/>
    <mergeCell ref="AG159:AQ159"/>
    <mergeCell ref="AR159:AS159"/>
    <mergeCell ref="AT159:BD159"/>
    <mergeCell ref="A160:E160"/>
    <mergeCell ref="F160:AC160"/>
    <mergeCell ref="AD160:AF160"/>
    <mergeCell ref="AG160:AQ160"/>
    <mergeCell ref="AR160:AS160"/>
    <mergeCell ref="AT160:BD160"/>
    <mergeCell ref="A157:E157"/>
    <mergeCell ref="F157:AC157"/>
    <mergeCell ref="AD157:AF157"/>
    <mergeCell ref="AG157:AQ157"/>
    <mergeCell ref="AR157:AS157"/>
    <mergeCell ref="AT157:BD157"/>
    <mergeCell ref="A158:E158"/>
    <mergeCell ref="F158:AC158"/>
    <mergeCell ref="AD158:AF158"/>
    <mergeCell ref="AG158:AQ158"/>
    <mergeCell ref="AR158:AS158"/>
    <mergeCell ref="AT158:BD158"/>
    <mergeCell ref="A155:E155"/>
    <mergeCell ref="F155:AC155"/>
    <mergeCell ref="AD155:AF155"/>
    <mergeCell ref="AG155:AQ155"/>
    <mergeCell ref="AR155:AS155"/>
    <mergeCell ref="AT155:BD155"/>
    <mergeCell ref="A156:E156"/>
    <mergeCell ref="F156:AC156"/>
    <mergeCell ref="AD156:AF156"/>
    <mergeCell ref="AG156:AQ156"/>
    <mergeCell ref="AR156:AS156"/>
    <mergeCell ref="AT156:BD156"/>
    <mergeCell ref="A153:E153"/>
    <mergeCell ref="F153:AC153"/>
    <mergeCell ref="AD153:AF153"/>
    <mergeCell ref="AG153:AQ153"/>
    <mergeCell ref="AR153:AS153"/>
    <mergeCell ref="AT153:BD153"/>
    <mergeCell ref="A154:E154"/>
    <mergeCell ref="F154:AC154"/>
    <mergeCell ref="AD154:AF154"/>
    <mergeCell ref="AG154:AQ154"/>
    <mergeCell ref="AR154:AS154"/>
    <mergeCell ref="AT154:BD154"/>
    <mergeCell ref="A151:E151"/>
    <mergeCell ref="F151:AC151"/>
    <mergeCell ref="AD151:AF151"/>
    <mergeCell ref="AG151:AQ151"/>
    <mergeCell ref="AR151:AS151"/>
    <mergeCell ref="AT151:BD151"/>
    <mergeCell ref="A152:E152"/>
    <mergeCell ref="F152:AC152"/>
    <mergeCell ref="AD152:AF152"/>
    <mergeCell ref="AG152:AQ152"/>
    <mergeCell ref="AR152:AS152"/>
    <mergeCell ref="AT152:BD152"/>
    <mergeCell ref="A149:E149"/>
    <mergeCell ref="F149:AC149"/>
    <mergeCell ref="AD149:AF149"/>
    <mergeCell ref="AG149:AQ149"/>
    <mergeCell ref="AR149:AS149"/>
    <mergeCell ref="AT149:BD149"/>
    <mergeCell ref="A150:E150"/>
    <mergeCell ref="F150:AC150"/>
    <mergeCell ref="AD150:AF150"/>
    <mergeCell ref="AG150:AQ150"/>
    <mergeCell ref="AR150:AS150"/>
    <mergeCell ref="AT150:BD150"/>
    <mergeCell ref="A147:E147"/>
    <mergeCell ref="F147:AC147"/>
    <mergeCell ref="AD147:AF147"/>
    <mergeCell ref="AG147:AQ147"/>
    <mergeCell ref="AR147:AS147"/>
    <mergeCell ref="AT147:BD147"/>
    <mergeCell ref="A148:E148"/>
    <mergeCell ref="F148:AC148"/>
    <mergeCell ref="AD148:AF148"/>
    <mergeCell ref="AG148:AQ148"/>
    <mergeCell ref="AR148:AS148"/>
    <mergeCell ref="AT148:BD148"/>
    <mergeCell ref="A145:E145"/>
    <mergeCell ref="F145:AC145"/>
    <mergeCell ref="AD145:AF145"/>
    <mergeCell ref="AG145:AQ145"/>
    <mergeCell ref="AR145:AS145"/>
    <mergeCell ref="AT145:BD145"/>
    <mergeCell ref="A146:E146"/>
    <mergeCell ref="F146:AC146"/>
    <mergeCell ref="AD146:AF146"/>
    <mergeCell ref="AG146:AQ146"/>
    <mergeCell ref="AR146:AS146"/>
    <mergeCell ref="AT146:BD146"/>
    <mergeCell ref="A143:E143"/>
    <mergeCell ref="F143:AC143"/>
    <mergeCell ref="AD143:AF143"/>
    <mergeCell ref="AG143:AQ143"/>
    <mergeCell ref="AR143:AS143"/>
    <mergeCell ref="AT143:BD143"/>
    <mergeCell ref="A144:E144"/>
    <mergeCell ref="F144:AC144"/>
    <mergeCell ref="AD144:AF144"/>
    <mergeCell ref="AG144:AQ144"/>
    <mergeCell ref="AR144:AS144"/>
    <mergeCell ref="AT144:BD144"/>
    <mergeCell ref="A141:E141"/>
    <mergeCell ref="F141:AC141"/>
    <mergeCell ref="AD141:AF141"/>
    <mergeCell ref="AG141:AQ141"/>
    <mergeCell ref="AR141:AS141"/>
    <mergeCell ref="AT141:BD141"/>
    <mergeCell ref="A142:E142"/>
    <mergeCell ref="F142:AC142"/>
    <mergeCell ref="AD142:AF142"/>
    <mergeCell ref="AG142:AQ142"/>
    <mergeCell ref="AR142:AS142"/>
    <mergeCell ref="AT142:BD142"/>
    <mergeCell ref="A139:E139"/>
    <mergeCell ref="F139:AC139"/>
    <mergeCell ref="AD139:AF139"/>
    <mergeCell ref="AG139:AQ139"/>
    <mergeCell ref="AR139:AS139"/>
    <mergeCell ref="AT139:BD139"/>
    <mergeCell ref="A140:E140"/>
    <mergeCell ref="F140:AC140"/>
    <mergeCell ref="AD140:AF140"/>
    <mergeCell ref="AG140:AQ140"/>
    <mergeCell ref="AR140:AS140"/>
    <mergeCell ref="AT140:BD140"/>
    <mergeCell ref="A137:E137"/>
    <mergeCell ref="F137:AC137"/>
    <mergeCell ref="AD137:AF137"/>
    <mergeCell ref="AG137:AQ137"/>
    <mergeCell ref="AR137:AS137"/>
    <mergeCell ref="AT137:BD137"/>
    <mergeCell ref="A138:E138"/>
    <mergeCell ref="F138:AC138"/>
    <mergeCell ref="AD138:AF138"/>
    <mergeCell ref="AG138:AQ138"/>
    <mergeCell ref="AR138:AS138"/>
    <mergeCell ref="AT138:BD138"/>
    <mergeCell ref="A135:E135"/>
    <mergeCell ref="F135:AC135"/>
    <mergeCell ref="AD135:AF135"/>
    <mergeCell ref="AG135:AQ135"/>
    <mergeCell ref="AR135:AS135"/>
    <mergeCell ref="AT135:BD135"/>
    <mergeCell ref="A136:E136"/>
    <mergeCell ref="F136:AC136"/>
    <mergeCell ref="AD136:AF136"/>
    <mergeCell ref="AG136:AQ136"/>
    <mergeCell ref="AR136:AS136"/>
    <mergeCell ref="AT136:BD136"/>
    <mergeCell ref="A133:E133"/>
    <mergeCell ref="F133:AC133"/>
    <mergeCell ref="AD133:AF133"/>
    <mergeCell ref="AG133:AQ133"/>
    <mergeCell ref="AR133:AS133"/>
    <mergeCell ref="AT133:BD133"/>
    <mergeCell ref="A134:E134"/>
    <mergeCell ref="F134:AC134"/>
    <mergeCell ref="AD134:AF134"/>
    <mergeCell ref="AG134:AQ134"/>
    <mergeCell ref="AR134:AS134"/>
    <mergeCell ref="AT134:BD134"/>
    <mergeCell ref="A131:E131"/>
    <mergeCell ref="F131:AC131"/>
    <mergeCell ref="AD131:AF131"/>
    <mergeCell ref="AG131:AQ131"/>
    <mergeCell ref="AR131:AS131"/>
    <mergeCell ref="AT131:BD131"/>
    <mergeCell ref="A132:E132"/>
    <mergeCell ref="F132:AC132"/>
    <mergeCell ref="AD132:AF132"/>
    <mergeCell ref="AG132:AQ132"/>
    <mergeCell ref="AR132:AS132"/>
    <mergeCell ref="AT132:BD132"/>
    <mergeCell ref="A126:BD126"/>
    <mergeCell ref="A127:AF127"/>
    <mergeCell ref="AG127:AQ129"/>
    <mergeCell ref="AR127:AV129"/>
    <mergeCell ref="AW127:BD129"/>
    <mergeCell ref="A128:X128"/>
    <mergeCell ref="Y128:AD129"/>
    <mergeCell ref="AE128:AF129"/>
    <mergeCell ref="A129:R130"/>
    <mergeCell ref="S129:X129"/>
    <mergeCell ref="S130:BD130"/>
    <mergeCell ref="A122:Q122"/>
    <mergeCell ref="R122:AB122"/>
    <mergeCell ref="AC122:BD122"/>
    <mergeCell ref="A123:BD123"/>
    <mergeCell ref="A124:AS124"/>
    <mergeCell ref="AT124:AY125"/>
    <mergeCell ref="AZ124:BB125"/>
    <mergeCell ref="BC124:BD124"/>
    <mergeCell ref="A125:AS125"/>
    <mergeCell ref="BC125:BD125"/>
    <mergeCell ref="A109:BD109"/>
    <mergeCell ref="A116:BD116"/>
    <mergeCell ref="T117:AA117"/>
    <mergeCell ref="AR117:BB117"/>
    <mergeCell ref="A118:W118"/>
    <mergeCell ref="A119:W119"/>
    <mergeCell ref="A120:W120"/>
    <mergeCell ref="A121:W121"/>
    <mergeCell ref="AX121:BD121"/>
    <mergeCell ref="A103:AM103"/>
    <mergeCell ref="AN103:BD103"/>
    <mergeCell ref="A104:AI104"/>
    <mergeCell ref="AJ104:AS104"/>
    <mergeCell ref="AT104:AW108"/>
    <mergeCell ref="AX104:BD104"/>
    <mergeCell ref="A105:AM105"/>
    <mergeCell ref="AN105:AS105"/>
    <mergeCell ref="AX105:BD105"/>
    <mergeCell ref="A106:AI106"/>
    <mergeCell ref="AJ106:AS106"/>
    <mergeCell ref="AX106:BD106"/>
    <mergeCell ref="A107:AI107"/>
    <mergeCell ref="AJ107:AS107"/>
    <mergeCell ref="AX107:BD107"/>
    <mergeCell ref="A108:AI108"/>
    <mergeCell ref="AJ108:AS108"/>
    <mergeCell ref="AX108:BD108"/>
    <mergeCell ref="A98:AM98"/>
    <mergeCell ref="AN98:AS98"/>
    <mergeCell ref="AT98:AW102"/>
    <mergeCell ref="AX98:BD98"/>
    <mergeCell ref="A99:V99"/>
    <mergeCell ref="W99:AI99"/>
    <mergeCell ref="AJ99:AS99"/>
    <mergeCell ref="AX99:BD99"/>
    <mergeCell ref="A100:AI100"/>
    <mergeCell ref="AJ100:AS100"/>
    <mergeCell ref="AX100:BD100"/>
    <mergeCell ref="A101:V101"/>
    <mergeCell ref="W101:AI101"/>
    <mergeCell ref="AJ101:AS101"/>
    <mergeCell ref="AX101:BD101"/>
    <mergeCell ref="A102:AI102"/>
    <mergeCell ref="AJ102:AS102"/>
    <mergeCell ref="AX102:BD102"/>
    <mergeCell ref="A94:AI94"/>
    <mergeCell ref="AJ94:AS95"/>
    <mergeCell ref="AT94:AW95"/>
    <mergeCell ref="AX94:BD95"/>
    <mergeCell ref="A95:Z95"/>
    <mergeCell ref="AA95:AH95"/>
    <mergeCell ref="A96:BD96"/>
    <mergeCell ref="A97:AM97"/>
    <mergeCell ref="AN97:BD97"/>
    <mergeCell ref="A88:BD88"/>
    <mergeCell ref="A90:R90"/>
    <mergeCell ref="S90:AC90"/>
    <mergeCell ref="AD90:BD90"/>
    <mergeCell ref="A91:BD91"/>
    <mergeCell ref="A92:AS92"/>
    <mergeCell ref="AT92:AY93"/>
    <mergeCell ref="AZ92:BB93"/>
    <mergeCell ref="BC92:BD92"/>
    <mergeCell ref="A93:AS93"/>
    <mergeCell ref="BC93:BD93"/>
    <mergeCell ref="B83:AP83"/>
    <mergeCell ref="AQ83:BD83"/>
    <mergeCell ref="A84:B84"/>
    <mergeCell ref="C84:L84"/>
    <mergeCell ref="M84:AI84"/>
    <mergeCell ref="AJ84:AS84"/>
    <mergeCell ref="AT84:AW87"/>
    <mergeCell ref="AX84:BD84"/>
    <mergeCell ref="A85:C85"/>
    <mergeCell ref="D85:AI85"/>
    <mergeCell ref="AJ85:AS85"/>
    <mergeCell ref="AX85:BD85"/>
    <mergeCell ref="A86:B86"/>
    <mergeCell ref="C86:J86"/>
    <mergeCell ref="K86:AI86"/>
    <mergeCell ref="AJ86:AS86"/>
    <mergeCell ref="AX86:BD86"/>
    <mergeCell ref="B87:AI87"/>
    <mergeCell ref="AJ87:AS87"/>
    <mergeCell ref="AX87:BD87"/>
    <mergeCell ref="A78:AI78"/>
    <mergeCell ref="AJ78:AS79"/>
    <mergeCell ref="AT78:AW82"/>
    <mergeCell ref="AX78:BD79"/>
    <mergeCell ref="A79:K79"/>
    <mergeCell ref="L79:Y79"/>
    <mergeCell ref="Z79:AG79"/>
    <mergeCell ref="AH79:AI79"/>
    <mergeCell ref="A80:C80"/>
    <mergeCell ref="D80:AI80"/>
    <mergeCell ref="AJ80:AS80"/>
    <mergeCell ref="AX80:BD80"/>
    <mergeCell ref="A81:B82"/>
    <mergeCell ref="C81:L81"/>
    <mergeCell ref="M81:AI81"/>
    <mergeCell ref="AJ81:AS81"/>
    <mergeCell ref="AX81:BD81"/>
    <mergeCell ref="C82:J82"/>
    <mergeCell ref="K82:AI82"/>
    <mergeCell ref="AJ82:AS82"/>
    <mergeCell ref="AX82:BD82"/>
    <mergeCell ref="A69:W69"/>
    <mergeCell ref="A70:W70"/>
    <mergeCell ref="A71:W71"/>
    <mergeCell ref="A72:W72"/>
    <mergeCell ref="AX72:BD72"/>
    <mergeCell ref="A73:BD73"/>
    <mergeCell ref="A74:R74"/>
    <mergeCell ref="S74:AC75"/>
    <mergeCell ref="AD74:BD74"/>
    <mergeCell ref="A75:M77"/>
    <mergeCell ref="N75:R75"/>
    <mergeCell ref="AD75:AG75"/>
    <mergeCell ref="AH75:AS76"/>
    <mergeCell ref="AT75:AY76"/>
    <mergeCell ref="AZ75:BA76"/>
    <mergeCell ref="BB75:BD76"/>
    <mergeCell ref="N76:AG77"/>
    <mergeCell ref="AH77:BD77"/>
    <mergeCell ref="A62:D62"/>
    <mergeCell ref="E62:T62"/>
    <mergeCell ref="U62:AL62"/>
    <mergeCell ref="AM62:AU62"/>
    <mergeCell ref="AY62:BC62"/>
    <mergeCell ref="A63:BD63"/>
    <mergeCell ref="A67:BD67"/>
    <mergeCell ref="T68:AA68"/>
    <mergeCell ref="AR68:BB68"/>
    <mergeCell ref="AY58:BC58"/>
    <mergeCell ref="F59:AF59"/>
    <mergeCell ref="AM59:AU59"/>
    <mergeCell ref="AY59:BC59"/>
    <mergeCell ref="F60:AF60"/>
    <mergeCell ref="AM60:AU60"/>
    <mergeCell ref="AY60:BC60"/>
    <mergeCell ref="F61:AF61"/>
    <mergeCell ref="AM61:AU61"/>
    <mergeCell ref="AY61:BC61"/>
    <mergeCell ref="A52:D52"/>
    <mergeCell ref="E52:I52"/>
    <mergeCell ref="J52:BD52"/>
    <mergeCell ref="A53:E61"/>
    <mergeCell ref="F53:AF53"/>
    <mergeCell ref="AG53:AL61"/>
    <mergeCell ref="AM53:AU53"/>
    <mergeCell ref="AV53:AX62"/>
    <mergeCell ref="AY53:BC53"/>
    <mergeCell ref="BD53:BD62"/>
    <mergeCell ref="F54:AF54"/>
    <mergeCell ref="AM54:AU54"/>
    <mergeCell ref="AY54:BC54"/>
    <mergeCell ref="F55:AF55"/>
    <mergeCell ref="AM55:AU55"/>
    <mergeCell ref="AY55:BC55"/>
    <mergeCell ref="F56:AF56"/>
    <mergeCell ref="AM56:AU56"/>
    <mergeCell ref="AY56:BC56"/>
    <mergeCell ref="F57:AF57"/>
    <mergeCell ref="AM57:AU57"/>
    <mergeCell ref="AY57:BC57"/>
    <mergeCell ref="F58:AF58"/>
    <mergeCell ref="AM58:AU58"/>
    <mergeCell ref="AY48:BC48"/>
    <mergeCell ref="F49:AF49"/>
    <mergeCell ref="AM49:AU49"/>
    <mergeCell ref="AY49:BC49"/>
    <mergeCell ref="F50:AF50"/>
    <mergeCell ref="AM50:AU50"/>
    <mergeCell ref="AY50:BC50"/>
    <mergeCell ref="F51:AF51"/>
    <mergeCell ref="AM51:AU51"/>
    <mergeCell ref="AY51:BC51"/>
    <mergeCell ref="A42:D42"/>
    <mergeCell ref="E42:I42"/>
    <mergeCell ref="J42:BD42"/>
    <mergeCell ref="A43:E51"/>
    <mergeCell ref="F43:AF43"/>
    <mergeCell ref="AG43:AL51"/>
    <mergeCell ref="AM43:AU43"/>
    <mergeCell ref="AV43:AX51"/>
    <mergeCell ref="AY43:BC43"/>
    <mergeCell ref="BD43:BD51"/>
    <mergeCell ref="F44:AF44"/>
    <mergeCell ref="AM44:AU44"/>
    <mergeCell ref="AY44:BC44"/>
    <mergeCell ref="F45:AF45"/>
    <mergeCell ref="AM45:AU45"/>
    <mergeCell ref="AY45:BC45"/>
    <mergeCell ref="F46:AF46"/>
    <mergeCell ref="AM46:AU46"/>
    <mergeCell ref="AY46:BC46"/>
    <mergeCell ref="F47:AF47"/>
    <mergeCell ref="AM47:AU47"/>
    <mergeCell ref="AY47:BC47"/>
    <mergeCell ref="F48:AF48"/>
    <mergeCell ref="AM48:AU48"/>
    <mergeCell ref="AY38:BC38"/>
    <mergeCell ref="F39:AF39"/>
    <mergeCell ref="AM39:AU39"/>
    <mergeCell ref="AY39:BC39"/>
    <mergeCell ref="F40:AF40"/>
    <mergeCell ref="AM40:AU40"/>
    <mergeCell ref="AY40:BC40"/>
    <mergeCell ref="F41:AF41"/>
    <mergeCell ref="AM41:AU41"/>
    <mergeCell ref="AY41:BC41"/>
    <mergeCell ref="A31:BD31"/>
    <mergeCell ref="A32:D33"/>
    <mergeCell ref="E32:O32"/>
    <mergeCell ref="P32:BD32"/>
    <mergeCell ref="E33:I33"/>
    <mergeCell ref="J33:BD33"/>
    <mergeCell ref="A34:E41"/>
    <mergeCell ref="F34:AF34"/>
    <mergeCell ref="AG34:AL41"/>
    <mergeCell ref="AM34:AU34"/>
    <mergeCell ref="AV34:AX41"/>
    <mergeCell ref="AY34:BC34"/>
    <mergeCell ref="BD34:BD41"/>
    <mergeCell ref="F35:AF35"/>
    <mergeCell ref="AM35:AU35"/>
    <mergeCell ref="AY35:BC35"/>
    <mergeCell ref="F36:AF36"/>
    <mergeCell ref="AM36:AU36"/>
    <mergeCell ref="AY36:BC36"/>
    <mergeCell ref="F37:AF37"/>
    <mergeCell ref="AM37:AU37"/>
    <mergeCell ref="AY37:BC37"/>
    <mergeCell ref="F38:AF38"/>
    <mergeCell ref="AM38:AU38"/>
    <mergeCell ref="AM28:AU28"/>
    <mergeCell ref="AY28:BC28"/>
    <mergeCell ref="F29:AF29"/>
    <mergeCell ref="AM29:AU29"/>
    <mergeCell ref="AY29:BC29"/>
    <mergeCell ref="A30:D30"/>
    <mergeCell ref="E30:N30"/>
    <mergeCell ref="O30:AK30"/>
    <mergeCell ref="AL30:AT30"/>
    <mergeCell ref="AU30:AX30"/>
    <mergeCell ref="AY30:BC30"/>
    <mergeCell ref="AY21:BC21"/>
    <mergeCell ref="F22:AF22"/>
    <mergeCell ref="AM22:AU22"/>
    <mergeCell ref="AY22:BC22"/>
    <mergeCell ref="A23:D23"/>
    <mergeCell ref="E23:H23"/>
    <mergeCell ref="I23:BD23"/>
    <mergeCell ref="A24:E29"/>
    <mergeCell ref="F24:AF24"/>
    <mergeCell ref="AG24:AL29"/>
    <mergeCell ref="AM24:AU24"/>
    <mergeCell ref="AV24:AX29"/>
    <mergeCell ref="AY24:BC24"/>
    <mergeCell ref="BD24:BD30"/>
    <mergeCell ref="F25:AF25"/>
    <mergeCell ref="AM25:AU25"/>
    <mergeCell ref="AY25:BC25"/>
    <mergeCell ref="F26:AF26"/>
    <mergeCell ref="AM26:AU26"/>
    <mergeCell ref="AY26:BC26"/>
    <mergeCell ref="F27:AF27"/>
    <mergeCell ref="AM27:AU27"/>
    <mergeCell ref="AY27:BC27"/>
    <mergeCell ref="F28:AF28"/>
    <mergeCell ref="A15:E22"/>
    <mergeCell ref="F15:AF15"/>
    <mergeCell ref="AG15:AL22"/>
    <mergeCell ref="AM15:AU15"/>
    <mergeCell ref="AV15:AX22"/>
    <mergeCell ref="AY15:BC15"/>
    <mergeCell ref="BD15:BD22"/>
    <mergeCell ref="F16:AF16"/>
    <mergeCell ref="AM16:AU16"/>
    <mergeCell ref="AY16:BC16"/>
    <mergeCell ref="F17:AF17"/>
    <mergeCell ref="AM17:AU17"/>
    <mergeCell ref="AY17:BC17"/>
    <mergeCell ref="F18:AF18"/>
    <mergeCell ref="AM18:AU18"/>
    <mergeCell ref="AY18:BC18"/>
    <mergeCell ref="F19:AF19"/>
    <mergeCell ref="AM19:AU19"/>
    <mergeCell ref="AY19:BC19"/>
    <mergeCell ref="F20:AF20"/>
    <mergeCell ref="AM20:AU20"/>
    <mergeCell ref="AY20:BC20"/>
    <mergeCell ref="F21:AF21"/>
    <mergeCell ref="AM21:AU21"/>
    <mergeCell ref="A10:AI10"/>
    <mergeCell ref="AJ10:AR11"/>
    <mergeCell ref="AS10:AW11"/>
    <mergeCell ref="AX10:BD11"/>
    <mergeCell ref="A11:AB11"/>
    <mergeCell ref="AC11:AF11"/>
    <mergeCell ref="AG11:AI11"/>
    <mergeCell ref="A12:BD12"/>
    <mergeCell ref="A13:D14"/>
    <mergeCell ref="E13:F13"/>
    <mergeCell ref="G13:BD13"/>
    <mergeCell ref="E14:G14"/>
    <mergeCell ref="H14:BD14"/>
    <mergeCell ref="T1:AA1"/>
    <mergeCell ref="AR1:BB1"/>
    <mergeCell ref="A2:W2"/>
    <mergeCell ref="A3:W3"/>
    <mergeCell ref="A4:W4"/>
    <mergeCell ref="A5:W5"/>
    <mergeCell ref="AX5:BD5"/>
    <mergeCell ref="A6:R6"/>
    <mergeCell ref="S6:AC7"/>
    <mergeCell ref="AD6:BD6"/>
    <mergeCell ref="A7:P8"/>
    <mergeCell ref="Q7:R7"/>
    <mergeCell ref="AE7:BD7"/>
    <mergeCell ref="Q8:AD8"/>
    <mergeCell ref="AE8:AV8"/>
    <mergeCell ref="AW8:AY9"/>
    <mergeCell ref="AZ8:BA9"/>
    <mergeCell ref="BB8:BD9"/>
    <mergeCell ref="A9:AV9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U298"/>
  <sheetViews>
    <sheetView zoomScaleNormal="100" workbookViewId="0"/>
  </sheetViews>
  <sheetFormatPr defaultColWidth="8.7109375" defaultRowHeight="12.75"/>
  <cols>
    <col min="1" max="1" width="13.140625" customWidth="1"/>
    <col min="2" max="2" width="13.28515625" customWidth="1"/>
    <col min="3" max="3" width="14.140625" customWidth="1"/>
    <col min="4" max="4" width="6" customWidth="1"/>
    <col min="5" max="5" width="0.5703125" customWidth="1"/>
    <col min="6" max="6" width="1" customWidth="1"/>
    <col min="7" max="7" width="0.5703125" customWidth="1"/>
    <col min="8" max="8" width="4" customWidth="1"/>
    <col min="9" max="9" width="10.140625" customWidth="1"/>
    <col min="10" max="10" width="1" customWidth="1"/>
    <col min="11" max="11" width="3.140625" customWidth="1"/>
    <col min="12" max="12" width="1" customWidth="1"/>
    <col min="13" max="13" width="0.42578125" customWidth="1"/>
    <col min="14" max="14" width="1.5703125" customWidth="1"/>
    <col min="15" max="15" width="2.28515625" customWidth="1"/>
    <col min="16" max="16" width="9.85546875" customWidth="1"/>
    <col min="17" max="18" width="0.5703125" customWidth="1"/>
    <col min="19" max="19" width="1" customWidth="1"/>
    <col min="20" max="20" width="11.5703125" customWidth="1"/>
    <col min="21" max="21" width="0.5703125" customWidth="1"/>
  </cols>
  <sheetData>
    <row r="1" spans="1:21" ht="11.85" customHeight="1">
      <c r="A1" s="7"/>
      <c r="B1" s="336" t="s">
        <v>923</v>
      </c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7"/>
      <c r="T1" s="225" t="s">
        <v>924</v>
      </c>
      <c r="U1" s="225"/>
    </row>
    <row r="2" spans="1:21" ht="11.1" customHeight="1">
      <c r="A2" s="227"/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</row>
    <row r="3" spans="1:21" ht="11.85" customHeight="1">
      <c r="A3" s="227" t="s">
        <v>255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7"/>
      <c r="T3" s="227"/>
      <c r="U3" s="227"/>
    </row>
    <row r="4" spans="1:21" ht="11.85" customHeight="1">
      <c r="A4" s="227" t="s">
        <v>256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  <c r="O4" s="227"/>
      <c r="P4" s="227"/>
      <c r="Q4" s="227"/>
      <c r="R4" s="227"/>
      <c r="S4" s="227"/>
      <c r="T4" s="227"/>
      <c r="U4" s="227"/>
    </row>
    <row r="5" spans="1:21" ht="11.85" customHeight="1">
      <c r="A5" s="227" t="s">
        <v>6</v>
      </c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</row>
    <row r="6" spans="1:21" ht="11.1" customHeight="1">
      <c r="A6" s="331" t="s">
        <v>7</v>
      </c>
      <c r="B6" s="331"/>
      <c r="C6" s="331"/>
      <c r="D6" s="331"/>
      <c r="E6" s="331"/>
      <c r="F6" s="331"/>
      <c r="G6" s="331"/>
      <c r="H6" s="331"/>
      <c r="I6" s="331"/>
      <c r="J6" s="331"/>
      <c r="K6" s="331"/>
      <c r="L6" s="331"/>
      <c r="M6" s="331"/>
      <c r="N6" s="331"/>
      <c r="O6" s="331"/>
      <c r="P6" s="331"/>
      <c r="Q6" s="331"/>
      <c r="R6" s="331"/>
      <c r="S6" s="331"/>
      <c r="T6" s="337" t="s">
        <v>4</v>
      </c>
      <c r="U6" s="337"/>
    </row>
    <row r="7" spans="1:21" ht="3" customHeight="1">
      <c r="A7" s="247"/>
      <c r="B7" s="247"/>
      <c r="C7" s="247"/>
      <c r="D7" s="247"/>
      <c r="E7" s="247"/>
      <c r="F7" s="247"/>
      <c r="G7" s="247"/>
      <c r="H7" s="247"/>
      <c r="I7" s="247"/>
      <c r="J7" s="247"/>
      <c r="K7" s="247"/>
      <c r="L7" s="247"/>
      <c r="M7" s="247"/>
      <c r="N7" s="247"/>
      <c r="O7" s="247"/>
      <c r="P7" s="247"/>
      <c r="Q7" s="247"/>
      <c r="R7" s="247"/>
      <c r="S7" s="247"/>
      <c r="T7" s="247"/>
      <c r="U7" s="247"/>
    </row>
    <row r="8" spans="1:21" ht="17.850000000000001" customHeight="1">
      <c r="A8" s="338" t="s">
        <v>925</v>
      </c>
      <c r="B8" s="338"/>
      <c r="C8" s="338"/>
      <c r="D8" s="227"/>
      <c r="E8" s="227"/>
      <c r="F8" s="227"/>
      <c r="G8" s="227"/>
      <c r="H8" s="227"/>
      <c r="I8" s="227"/>
      <c r="J8" s="227"/>
      <c r="K8" s="339" t="s">
        <v>261</v>
      </c>
      <c r="L8" s="339"/>
      <c r="M8" s="7"/>
      <c r="N8" s="340" t="s">
        <v>259</v>
      </c>
      <c r="O8" s="340"/>
      <c r="P8" s="340"/>
      <c r="Q8" s="7"/>
      <c r="R8" s="341" t="s">
        <v>260</v>
      </c>
      <c r="S8" s="341"/>
      <c r="T8" s="341"/>
      <c r="U8" s="341"/>
    </row>
    <row r="9" spans="1:21" ht="14.85" customHeight="1">
      <c r="A9" s="257" t="s">
        <v>926</v>
      </c>
      <c r="B9" s="257"/>
      <c r="C9" s="257"/>
      <c r="D9" s="257"/>
      <c r="E9" s="257"/>
      <c r="F9" s="257"/>
      <c r="G9" s="257"/>
      <c r="H9" s="257"/>
      <c r="I9" s="257"/>
      <c r="J9" s="8"/>
      <c r="K9" s="342" t="s">
        <v>927</v>
      </c>
      <c r="L9" s="342"/>
      <c r="M9" s="8"/>
      <c r="N9" s="343" t="s">
        <v>928</v>
      </c>
      <c r="O9" s="343"/>
      <c r="P9" s="343"/>
      <c r="Q9" s="8"/>
      <c r="R9" s="344" t="s">
        <v>929</v>
      </c>
      <c r="S9" s="344"/>
      <c r="T9" s="344"/>
      <c r="U9" s="344"/>
    </row>
    <row r="10" spans="1:21" ht="14.1" customHeight="1">
      <c r="A10" s="257" t="s">
        <v>930</v>
      </c>
      <c r="B10" s="257"/>
      <c r="C10" s="257"/>
      <c r="D10" s="257"/>
      <c r="E10" s="257"/>
      <c r="F10" s="257"/>
      <c r="G10" s="257"/>
      <c r="H10" s="257"/>
      <c r="I10" s="257"/>
      <c r="J10" s="8"/>
      <c r="K10" s="342" t="s">
        <v>931</v>
      </c>
      <c r="L10" s="342"/>
      <c r="M10" s="8"/>
      <c r="N10" s="258" t="s">
        <v>932</v>
      </c>
      <c r="O10" s="258"/>
      <c r="P10" s="258"/>
      <c r="Q10" s="8"/>
      <c r="R10" s="259" t="s">
        <v>933</v>
      </c>
      <c r="S10" s="259"/>
      <c r="T10" s="259"/>
      <c r="U10" s="259"/>
    </row>
    <row r="11" spans="1:21" ht="14.85" customHeight="1">
      <c r="A11" s="257" t="s">
        <v>934</v>
      </c>
      <c r="B11" s="257"/>
      <c r="C11" s="257"/>
      <c r="D11" s="257"/>
      <c r="E11" s="257"/>
      <c r="F11" s="257"/>
      <c r="G11" s="257"/>
      <c r="H11" s="257"/>
      <c r="I11" s="257"/>
      <c r="J11" s="8"/>
      <c r="K11" s="342" t="s">
        <v>935</v>
      </c>
      <c r="L11" s="342"/>
      <c r="M11" s="8"/>
      <c r="N11" s="258" t="s">
        <v>936</v>
      </c>
      <c r="O11" s="258"/>
      <c r="P11" s="258"/>
      <c r="Q11" s="8"/>
      <c r="R11" s="259" t="s">
        <v>937</v>
      </c>
      <c r="S11" s="259"/>
      <c r="T11" s="259"/>
      <c r="U11" s="259"/>
    </row>
    <row r="12" spans="1:21" ht="14.85" customHeight="1">
      <c r="A12" s="257" t="s">
        <v>938</v>
      </c>
      <c r="B12" s="257"/>
      <c r="C12" s="257"/>
      <c r="D12" s="257"/>
      <c r="E12" s="257"/>
      <c r="F12" s="257"/>
      <c r="G12" s="257"/>
      <c r="H12" s="257"/>
      <c r="I12" s="257"/>
      <c r="J12" s="8"/>
      <c r="K12" s="342" t="s">
        <v>939</v>
      </c>
      <c r="L12" s="342"/>
      <c r="M12" s="8"/>
      <c r="N12" s="258" t="s">
        <v>940</v>
      </c>
      <c r="O12" s="258"/>
      <c r="P12" s="258"/>
      <c r="Q12" s="8"/>
      <c r="R12" s="259" t="s">
        <v>941</v>
      </c>
      <c r="S12" s="259"/>
      <c r="T12" s="259"/>
      <c r="U12" s="259"/>
    </row>
    <row r="13" spans="1:21" ht="14.1" customHeight="1">
      <c r="A13" s="257" t="s">
        <v>942</v>
      </c>
      <c r="B13" s="257"/>
      <c r="C13" s="257"/>
      <c r="D13" s="257"/>
      <c r="E13" s="257"/>
      <c r="F13" s="257"/>
      <c r="G13" s="257"/>
      <c r="H13" s="257"/>
      <c r="I13" s="257"/>
      <c r="J13" s="8"/>
      <c r="K13" s="342" t="s">
        <v>943</v>
      </c>
      <c r="L13" s="342"/>
      <c r="M13" s="8"/>
      <c r="N13" s="258" t="s">
        <v>944</v>
      </c>
      <c r="O13" s="258"/>
      <c r="P13" s="258"/>
      <c r="Q13" s="8"/>
      <c r="R13" s="259" t="s">
        <v>945</v>
      </c>
      <c r="S13" s="259"/>
      <c r="T13" s="259"/>
      <c r="U13" s="259"/>
    </row>
    <row r="14" spans="1:21" ht="14.85" customHeight="1">
      <c r="A14" s="257" t="s">
        <v>946</v>
      </c>
      <c r="B14" s="257"/>
      <c r="C14" s="257"/>
      <c r="D14" s="257"/>
      <c r="E14" s="257"/>
      <c r="F14" s="257"/>
      <c r="G14" s="257"/>
      <c r="H14" s="257"/>
      <c r="I14" s="257"/>
      <c r="J14" s="8"/>
      <c r="K14" s="342" t="s">
        <v>947</v>
      </c>
      <c r="L14" s="342"/>
      <c r="M14" s="8"/>
      <c r="N14" s="258" t="s">
        <v>948</v>
      </c>
      <c r="O14" s="258"/>
      <c r="P14" s="258"/>
      <c r="Q14" s="8"/>
      <c r="R14" s="259" t="s">
        <v>949</v>
      </c>
      <c r="S14" s="259"/>
      <c r="T14" s="259"/>
      <c r="U14" s="259"/>
    </row>
    <row r="15" spans="1:21" ht="14.85" customHeight="1">
      <c r="A15" s="257" t="s">
        <v>950</v>
      </c>
      <c r="B15" s="257"/>
      <c r="C15" s="257"/>
      <c r="D15" s="257"/>
      <c r="E15" s="257"/>
      <c r="F15" s="257"/>
      <c r="G15" s="257"/>
      <c r="H15" s="257"/>
      <c r="I15" s="257"/>
      <c r="J15" s="8"/>
      <c r="K15" s="342" t="s">
        <v>951</v>
      </c>
      <c r="L15" s="342"/>
      <c r="M15" s="8"/>
      <c r="N15" s="258" t="s">
        <v>952</v>
      </c>
      <c r="O15" s="258"/>
      <c r="P15" s="258"/>
      <c r="Q15" s="8"/>
      <c r="R15" s="259" t="s">
        <v>953</v>
      </c>
      <c r="S15" s="259"/>
      <c r="T15" s="259"/>
      <c r="U15" s="259"/>
    </row>
    <row r="16" spans="1:21" ht="14.85" customHeight="1">
      <c r="A16" s="251"/>
      <c r="B16" s="251"/>
      <c r="C16" s="251"/>
      <c r="D16" s="251"/>
      <c r="E16" s="251"/>
      <c r="F16" s="251"/>
      <c r="G16" s="251"/>
      <c r="H16" s="251"/>
      <c r="I16" s="251"/>
      <c r="J16" s="251"/>
      <c r="K16" s="251"/>
      <c r="L16" s="251"/>
      <c r="M16" s="251"/>
      <c r="N16" s="251"/>
      <c r="O16" s="251"/>
      <c r="P16" s="251"/>
      <c r="Q16" s="251"/>
      <c r="R16" s="251"/>
      <c r="S16" s="251"/>
      <c r="T16" s="251"/>
      <c r="U16" s="251"/>
    </row>
    <row r="17" spans="1:21" ht="11.1" customHeight="1">
      <c r="A17" s="345" t="s">
        <v>954</v>
      </c>
      <c r="B17" s="345"/>
      <c r="C17" s="345"/>
      <c r="D17" s="345"/>
      <c r="E17" s="345"/>
      <c r="F17" s="227"/>
      <c r="G17" s="227"/>
      <c r="H17" s="227"/>
      <c r="I17" s="227"/>
      <c r="J17" s="227"/>
      <c r="K17" s="227"/>
      <c r="L17" s="227"/>
      <c r="M17" s="227"/>
      <c r="N17" s="346" t="s">
        <v>955</v>
      </c>
      <c r="O17" s="346"/>
      <c r="P17" s="346"/>
      <c r="Q17" s="7"/>
      <c r="R17" s="347" t="s">
        <v>956</v>
      </c>
      <c r="S17" s="347"/>
      <c r="T17" s="347"/>
      <c r="U17" s="347"/>
    </row>
    <row r="18" spans="1:21" ht="3" customHeight="1">
      <c r="A18" s="251"/>
      <c r="B18" s="251"/>
      <c r="C18" s="251"/>
      <c r="D18" s="251"/>
      <c r="E18" s="251"/>
      <c r="F18" s="251"/>
      <c r="G18" s="251"/>
      <c r="H18" s="251"/>
      <c r="I18" s="251"/>
      <c r="J18" s="251"/>
      <c r="K18" s="251"/>
      <c r="L18" s="251"/>
      <c r="M18" s="251"/>
      <c r="N18" s="251"/>
      <c r="O18" s="251"/>
      <c r="P18" s="251"/>
      <c r="Q18" s="251"/>
      <c r="R18" s="251"/>
      <c r="S18" s="251"/>
      <c r="T18" s="251"/>
      <c r="U18" s="251"/>
    </row>
    <row r="19" spans="1:21" ht="11.85" customHeight="1">
      <c r="A19" s="338" t="s">
        <v>957</v>
      </c>
      <c r="B19" s="338"/>
      <c r="C19" s="338"/>
      <c r="D19" s="338"/>
      <c r="E19" s="250"/>
      <c r="F19" s="250"/>
      <c r="G19" s="250"/>
      <c r="H19" s="250"/>
      <c r="I19" s="250"/>
      <c r="J19" s="250"/>
      <c r="K19" s="250"/>
      <c r="L19" s="250"/>
      <c r="M19" s="250"/>
      <c r="N19" s="250"/>
      <c r="O19" s="250"/>
      <c r="P19" s="250"/>
      <c r="Q19" s="250"/>
      <c r="R19" s="250"/>
      <c r="S19" s="250"/>
      <c r="T19" s="250"/>
      <c r="U19" s="250"/>
    </row>
    <row r="20" spans="1:21" ht="14.85" customHeight="1">
      <c r="A20" s="348" t="s">
        <v>958</v>
      </c>
      <c r="B20" s="348"/>
      <c r="C20" s="348"/>
      <c r="D20" s="348"/>
      <c r="E20" s="348"/>
      <c r="F20" s="348"/>
      <c r="G20" s="348"/>
      <c r="H20" s="348"/>
      <c r="I20" s="348"/>
      <c r="J20" s="7"/>
      <c r="K20" s="238" t="s">
        <v>959</v>
      </c>
      <c r="L20" s="238"/>
      <c r="M20" s="7"/>
      <c r="N20" s="230" t="s">
        <v>960</v>
      </c>
      <c r="O20" s="230"/>
      <c r="P20" s="230"/>
      <c r="Q20" s="7"/>
      <c r="R20" s="349" t="s">
        <v>961</v>
      </c>
      <c r="S20" s="349"/>
      <c r="T20" s="349"/>
      <c r="U20" s="349"/>
    </row>
    <row r="21" spans="1:21" ht="14.1" customHeight="1">
      <c r="A21" s="348" t="s">
        <v>962</v>
      </c>
      <c r="B21" s="348"/>
      <c r="C21" s="348"/>
      <c r="D21" s="348"/>
      <c r="E21" s="348"/>
      <c r="F21" s="348"/>
      <c r="G21" s="348"/>
      <c r="H21" s="348"/>
      <c r="I21" s="348"/>
      <c r="J21" s="7"/>
      <c r="K21" s="238" t="s">
        <v>963</v>
      </c>
      <c r="L21" s="238"/>
      <c r="M21" s="7"/>
      <c r="N21" s="230" t="s">
        <v>964</v>
      </c>
      <c r="O21" s="230"/>
      <c r="P21" s="230"/>
      <c r="Q21" s="7"/>
      <c r="R21" s="349" t="s">
        <v>965</v>
      </c>
      <c r="S21" s="349"/>
      <c r="T21" s="349"/>
      <c r="U21" s="349"/>
    </row>
    <row r="22" spans="1:21" ht="14.85" customHeight="1">
      <c r="A22" s="348" t="s">
        <v>966</v>
      </c>
      <c r="B22" s="348"/>
      <c r="C22" s="348"/>
      <c r="D22" s="348"/>
      <c r="E22" s="348"/>
      <c r="F22" s="348"/>
      <c r="G22" s="348"/>
      <c r="H22" s="348"/>
      <c r="I22" s="348"/>
      <c r="J22" s="7"/>
      <c r="K22" s="238" t="s">
        <v>967</v>
      </c>
      <c r="L22" s="238"/>
      <c r="M22" s="7"/>
      <c r="N22" s="230" t="s">
        <v>968</v>
      </c>
      <c r="O22" s="230"/>
      <c r="P22" s="230"/>
      <c r="Q22" s="7"/>
      <c r="R22" s="349" t="s">
        <v>969</v>
      </c>
      <c r="S22" s="349"/>
      <c r="T22" s="349"/>
      <c r="U22" s="349"/>
    </row>
    <row r="23" spans="1:21" ht="14.85" customHeight="1">
      <c r="A23" s="348" t="s">
        <v>970</v>
      </c>
      <c r="B23" s="348"/>
      <c r="C23" s="348"/>
      <c r="D23" s="348"/>
      <c r="E23" s="348"/>
      <c r="F23" s="348"/>
      <c r="G23" s="348"/>
      <c r="H23" s="348"/>
      <c r="I23" s="348"/>
      <c r="J23" s="7"/>
      <c r="K23" s="238" t="s">
        <v>971</v>
      </c>
      <c r="L23" s="238"/>
      <c r="M23" s="7"/>
      <c r="N23" s="230" t="s">
        <v>135</v>
      </c>
      <c r="O23" s="230"/>
      <c r="P23" s="230"/>
      <c r="Q23" s="7"/>
      <c r="R23" s="349" t="s">
        <v>972</v>
      </c>
      <c r="S23" s="349"/>
      <c r="T23" s="349"/>
      <c r="U23" s="349"/>
    </row>
    <row r="24" spans="1:21" ht="14.1" customHeight="1">
      <c r="A24" s="348" t="s">
        <v>973</v>
      </c>
      <c r="B24" s="348"/>
      <c r="C24" s="348"/>
      <c r="D24" s="348"/>
      <c r="E24" s="348"/>
      <c r="F24" s="348"/>
      <c r="G24" s="348"/>
      <c r="H24" s="348"/>
      <c r="I24" s="348"/>
      <c r="J24" s="7"/>
      <c r="K24" s="238" t="s">
        <v>974</v>
      </c>
      <c r="L24" s="238"/>
      <c r="M24" s="7"/>
      <c r="N24" s="230" t="s">
        <v>975</v>
      </c>
      <c r="O24" s="230"/>
      <c r="P24" s="230"/>
      <c r="Q24" s="7"/>
      <c r="R24" s="349" t="s">
        <v>976</v>
      </c>
      <c r="S24" s="349"/>
      <c r="T24" s="349"/>
      <c r="U24" s="349"/>
    </row>
    <row r="25" spans="1:21" ht="14.85" customHeight="1">
      <c r="A25" s="348" t="s">
        <v>977</v>
      </c>
      <c r="B25" s="348"/>
      <c r="C25" s="348"/>
      <c r="D25" s="348"/>
      <c r="E25" s="348"/>
      <c r="F25" s="348"/>
      <c r="G25" s="348"/>
      <c r="H25" s="348"/>
      <c r="I25" s="348"/>
      <c r="J25" s="7"/>
      <c r="K25" s="238" t="s">
        <v>978</v>
      </c>
      <c r="L25" s="238"/>
      <c r="M25" s="7"/>
      <c r="N25" s="230" t="s">
        <v>979</v>
      </c>
      <c r="O25" s="230"/>
      <c r="P25" s="230"/>
      <c r="Q25" s="7"/>
      <c r="R25" s="349" t="s">
        <v>980</v>
      </c>
      <c r="S25" s="349"/>
      <c r="T25" s="349"/>
      <c r="U25" s="349"/>
    </row>
    <row r="26" spans="1:21" ht="14.85" customHeight="1">
      <c r="A26" s="348" t="s">
        <v>981</v>
      </c>
      <c r="B26" s="348"/>
      <c r="C26" s="348"/>
      <c r="D26" s="348"/>
      <c r="E26" s="348"/>
      <c r="F26" s="348"/>
      <c r="G26" s="348"/>
      <c r="H26" s="348"/>
      <c r="I26" s="348"/>
      <c r="J26" s="7"/>
      <c r="K26" s="238" t="s">
        <v>982</v>
      </c>
      <c r="L26" s="238"/>
      <c r="M26" s="7"/>
      <c r="N26" s="230" t="s">
        <v>983</v>
      </c>
      <c r="O26" s="230"/>
      <c r="P26" s="230"/>
      <c r="Q26" s="7"/>
      <c r="R26" s="349" t="s">
        <v>984</v>
      </c>
      <c r="S26" s="349"/>
      <c r="T26" s="349"/>
      <c r="U26" s="349"/>
    </row>
    <row r="27" spans="1:21" ht="14.1" customHeight="1">
      <c r="A27" s="348" t="s">
        <v>985</v>
      </c>
      <c r="B27" s="348"/>
      <c r="C27" s="348"/>
      <c r="D27" s="348"/>
      <c r="E27" s="348"/>
      <c r="F27" s="348"/>
      <c r="G27" s="348"/>
      <c r="H27" s="348"/>
      <c r="I27" s="348"/>
      <c r="J27" s="7"/>
      <c r="K27" s="238" t="s">
        <v>986</v>
      </c>
      <c r="L27" s="238"/>
      <c r="M27" s="7"/>
      <c r="N27" s="230" t="s">
        <v>987</v>
      </c>
      <c r="O27" s="230"/>
      <c r="P27" s="230"/>
      <c r="Q27" s="7"/>
      <c r="R27" s="349" t="s">
        <v>289</v>
      </c>
      <c r="S27" s="349"/>
      <c r="T27" s="349"/>
      <c r="U27" s="349"/>
    </row>
    <row r="28" spans="1:21" ht="14.85" customHeight="1">
      <c r="A28" s="348" t="s">
        <v>988</v>
      </c>
      <c r="B28" s="348"/>
      <c r="C28" s="348"/>
      <c r="D28" s="348"/>
      <c r="E28" s="348"/>
      <c r="F28" s="348"/>
      <c r="G28" s="348"/>
      <c r="H28" s="348"/>
      <c r="I28" s="348"/>
      <c r="J28" s="7"/>
      <c r="K28" s="238" t="s">
        <v>989</v>
      </c>
      <c r="L28" s="238"/>
      <c r="M28" s="7"/>
      <c r="N28" s="230" t="s">
        <v>990</v>
      </c>
      <c r="O28" s="230"/>
      <c r="P28" s="230"/>
      <c r="Q28" s="7"/>
      <c r="R28" s="349" t="s">
        <v>991</v>
      </c>
      <c r="S28" s="349"/>
      <c r="T28" s="349"/>
      <c r="U28" s="349"/>
    </row>
    <row r="29" spans="1:21" ht="14.85" customHeight="1">
      <c r="A29" s="251"/>
      <c r="B29" s="251"/>
      <c r="C29" s="251"/>
      <c r="D29" s="251"/>
      <c r="E29" s="251"/>
      <c r="F29" s="251"/>
      <c r="G29" s="251"/>
      <c r="H29" s="251"/>
      <c r="I29" s="251"/>
      <c r="J29" s="251"/>
      <c r="K29" s="251"/>
      <c r="L29" s="251"/>
      <c r="M29" s="251"/>
      <c r="N29" s="251"/>
      <c r="O29" s="251"/>
      <c r="P29" s="251"/>
      <c r="Q29" s="251"/>
      <c r="R29" s="251"/>
      <c r="S29" s="251"/>
      <c r="T29" s="251"/>
      <c r="U29" s="251"/>
    </row>
    <row r="30" spans="1:21" ht="11.85" customHeight="1">
      <c r="A30" s="338" t="s">
        <v>992</v>
      </c>
      <c r="B30" s="338"/>
      <c r="C30" s="338"/>
      <c r="D30" s="338"/>
      <c r="E30" s="338"/>
      <c r="F30" s="338"/>
      <c r="G30" s="338"/>
      <c r="H30" s="227"/>
      <c r="I30" s="227"/>
      <c r="J30" s="227"/>
      <c r="K30" s="227"/>
      <c r="L30" s="227"/>
      <c r="M30" s="227"/>
      <c r="N30" s="346" t="s">
        <v>993</v>
      </c>
      <c r="O30" s="346"/>
      <c r="P30" s="346"/>
      <c r="Q30" s="7"/>
      <c r="R30" s="347" t="s">
        <v>994</v>
      </c>
      <c r="S30" s="347"/>
      <c r="T30" s="347"/>
      <c r="U30" s="347"/>
    </row>
    <row r="31" spans="1:21" ht="2.25" customHeight="1">
      <c r="A31" s="251"/>
      <c r="B31" s="251"/>
      <c r="C31" s="251"/>
      <c r="D31" s="251"/>
      <c r="E31" s="251"/>
      <c r="F31" s="251"/>
      <c r="G31" s="251"/>
      <c r="H31" s="251"/>
      <c r="I31" s="251"/>
      <c r="J31" s="251"/>
      <c r="K31" s="251"/>
      <c r="L31" s="251"/>
      <c r="M31" s="251"/>
      <c r="N31" s="251"/>
      <c r="O31" s="251"/>
      <c r="P31" s="251"/>
      <c r="Q31" s="251"/>
      <c r="R31" s="251"/>
      <c r="S31" s="251"/>
      <c r="T31" s="251"/>
      <c r="U31" s="251"/>
    </row>
    <row r="32" spans="1:21" ht="11.85" customHeight="1">
      <c r="A32" s="338" t="s">
        <v>995</v>
      </c>
      <c r="B32" s="338"/>
      <c r="C32" s="338"/>
      <c r="D32" s="338"/>
      <c r="E32" s="338"/>
      <c r="F32" s="338"/>
      <c r="G32" s="338"/>
      <c r="H32" s="338"/>
      <c r="I32" s="227"/>
      <c r="J32" s="227"/>
      <c r="K32" s="227"/>
      <c r="L32" s="227"/>
      <c r="M32" s="227"/>
      <c r="N32" s="350" t="s">
        <v>996</v>
      </c>
      <c r="O32" s="350"/>
      <c r="P32" s="350"/>
      <c r="Q32" s="7"/>
      <c r="R32" s="351" t="s">
        <v>997</v>
      </c>
      <c r="S32" s="351"/>
      <c r="T32" s="351"/>
      <c r="U32" s="351"/>
    </row>
    <row r="33" spans="1:21" ht="5.85" customHeight="1">
      <c r="A33" s="251"/>
      <c r="B33" s="251"/>
      <c r="C33" s="251"/>
      <c r="D33" s="251"/>
      <c r="E33" s="251"/>
      <c r="F33" s="251"/>
      <c r="G33" s="251"/>
      <c r="H33" s="251"/>
      <c r="I33" s="251"/>
      <c r="J33" s="251"/>
      <c r="K33" s="251"/>
      <c r="L33" s="251"/>
      <c r="M33" s="251"/>
      <c r="N33" s="251"/>
      <c r="O33" s="251"/>
      <c r="P33" s="251"/>
      <c r="Q33" s="251"/>
      <c r="R33" s="251"/>
      <c r="S33" s="251"/>
      <c r="T33" s="251"/>
      <c r="U33" s="251"/>
    </row>
    <row r="34" spans="1:21" ht="5.85" customHeight="1">
      <c r="A34" s="260"/>
      <c r="B34" s="260"/>
      <c r="C34" s="260"/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  <c r="S34" s="260"/>
      <c r="T34" s="260"/>
      <c r="U34" s="260"/>
    </row>
    <row r="35" spans="1:21" ht="20.65" customHeight="1">
      <c r="A35" s="352" t="s">
        <v>998</v>
      </c>
      <c r="B35" s="352"/>
      <c r="C35" s="352"/>
      <c r="D35" s="352"/>
      <c r="E35" s="352"/>
      <c r="F35" s="352"/>
      <c r="G35" s="352"/>
      <c r="H35" s="352"/>
      <c r="I35" s="352"/>
      <c r="J35" s="352"/>
      <c r="K35" s="352"/>
      <c r="L35" s="352"/>
      <c r="M35" s="352"/>
      <c r="N35" s="352"/>
      <c r="O35" s="352"/>
      <c r="P35" s="352"/>
      <c r="Q35" s="352"/>
      <c r="R35" s="352"/>
      <c r="S35" s="352"/>
      <c r="T35" s="352"/>
      <c r="U35" s="352"/>
    </row>
    <row r="36" spans="1:21" ht="22.9" customHeight="1">
      <c r="A36" s="353" t="s">
        <v>999</v>
      </c>
      <c r="B36" s="353"/>
      <c r="C36" s="353"/>
      <c r="D36" s="353"/>
      <c r="E36" s="353"/>
      <c r="F36" s="353"/>
      <c r="G36" s="352" t="s">
        <v>259</v>
      </c>
      <c r="H36" s="352"/>
      <c r="I36" s="352"/>
      <c r="J36" s="352"/>
      <c r="K36" s="352"/>
      <c r="L36" s="352"/>
      <c r="M36" s="352"/>
      <c r="N36" s="352"/>
      <c r="O36" s="352"/>
      <c r="P36" s="352" t="s">
        <v>260</v>
      </c>
      <c r="Q36" s="352"/>
      <c r="R36" s="352"/>
      <c r="S36" s="352"/>
      <c r="T36" s="352"/>
      <c r="U36" s="352"/>
    </row>
    <row r="37" spans="1:21" ht="5.85" customHeight="1">
      <c r="A37" s="354"/>
      <c r="B37" s="354"/>
      <c r="C37" s="354"/>
      <c r="D37" s="354"/>
      <c r="E37" s="354"/>
      <c r="F37" s="354"/>
      <c r="G37" s="354"/>
      <c r="H37" s="354"/>
      <c r="I37" s="354"/>
      <c r="J37" s="354"/>
      <c r="K37" s="354"/>
      <c r="L37" s="354"/>
      <c r="M37" s="354"/>
      <c r="N37" s="354"/>
      <c r="O37" s="354"/>
      <c r="P37" s="354"/>
      <c r="Q37" s="354"/>
      <c r="R37" s="354"/>
      <c r="S37" s="354"/>
      <c r="T37" s="354"/>
      <c r="U37" s="354"/>
    </row>
    <row r="38" spans="1:21" ht="11.85" customHeight="1">
      <c r="A38" s="355" t="s">
        <v>1000</v>
      </c>
      <c r="B38" s="355"/>
      <c r="C38" s="355"/>
      <c r="D38" s="355"/>
      <c r="E38" s="355"/>
      <c r="F38" s="355"/>
      <c r="G38" s="356" t="s">
        <v>1001</v>
      </c>
      <c r="H38" s="356"/>
      <c r="I38" s="356"/>
      <c r="J38" s="356"/>
      <c r="K38" s="356"/>
      <c r="L38" s="356"/>
      <c r="M38" s="356"/>
      <c r="N38" s="356"/>
      <c r="O38" s="356"/>
      <c r="P38" s="356" t="s">
        <v>1002</v>
      </c>
      <c r="Q38" s="356"/>
      <c r="R38" s="356"/>
      <c r="S38" s="356"/>
      <c r="T38" s="356"/>
      <c r="U38" s="356"/>
    </row>
    <row r="39" spans="1:21" ht="11.1" customHeight="1">
      <c r="A39" s="355" t="s">
        <v>1003</v>
      </c>
      <c r="B39" s="355"/>
      <c r="C39" s="355"/>
      <c r="D39" s="355"/>
      <c r="E39" s="355"/>
      <c r="F39" s="355"/>
      <c r="G39" s="356" t="s">
        <v>208</v>
      </c>
      <c r="H39" s="356"/>
      <c r="I39" s="356"/>
      <c r="J39" s="356"/>
      <c r="K39" s="356"/>
      <c r="L39" s="356"/>
      <c r="M39" s="356"/>
      <c r="N39" s="356"/>
      <c r="O39" s="356"/>
      <c r="P39" s="356" t="s">
        <v>1004</v>
      </c>
      <c r="Q39" s="356"/>
      <c r="R39" s="356"/>
      <c r="S39" s="356"/>
      <c r="T39" s="356"/>
      <c r="U39" s="356"/>
    </row>
    <row r="40" spans="1:21" ht="11.85" customHeight="1">
      <c r="A40" s="355" t="s">
        <v>1005</v>
      </c>
      <c r="B40" s="355"/>
      <c r="C40" s="355"/>
      <c r="D40" s="355"/>
      <c r="E40" s="355"/>
      <c r="F40" s="355"/>
      <c r="G40" s="356" t="s">
        <v>66</v>
      </c>
      <c r="H40" s="356"/>
      <c r="I40" s="356"/>
      <c r="J40" s="356"/>
      <c r="K40" s="356"/>
      <c r="L40" s="356"/>
      <c r="M40" s="356"/>
      <c r="N40" s="356"/>
      <c r="O40" s="356"/>
      <c r="P40" s="356" t="s">
        <v>289</v>
      </c>
      <c r="Q40" s="356"/>
      <c r="R40" s="356"/>
      <c r="S40" s="356"/>
      <c r="T40" s="356"/>
      <c r="U40" s="356"/>
    </row>
    <row r="41" spans="1:21" ht="11.85" customHeight="1">
      <c r="A41" s="355" t="s">
        <v>1006</v>
      </c>
      <c r="B41" s="355"/>
      <c r="C41" s="355"/>
      <c r="D41" s="355"/>
      <c r="E41" s="355"/>
      <c r="F41" s="355"/>
      <c r="G41" s="356" t="s">
        <v>70</v>
      </c>
      <c r="H41" s="356"/>
      <c r="I41" s="356"/>
      <c r="J41" s="356"/>
      <c r="K41" s="356"/>
      <c r="L41" s="356"/>
      <c r="M41" s="356"/>
      <c r="N41" s="356"/>
      <c r="O41" s="356"/>
      <c r="P41" s="356" t="s">
        <v>311</v>
      </c>
      <c r="Q41" s="356"/>
      <c r="R41" s="356"/>
      <c r="S41" s="356"/>
      <c r="T41" s="356"/>
      <c r="U41" s="356"/>
    </row>
    <row r="42" spans="1:21" ht="11.85" customHeight="1">
      <c r="A42" s="247"/>
      <c r="B42" s="247"/>
      <c r="C42" s="247"/>
      <c r="D42" s="247"/>
      <c r="E42" s="247"/>
      <c r="F42" s="247"/>
      <c r="G42" s="247"/>
      <c r="H42" s="247"/>
      <c r="I42" s="247"/>
      <c r="J42" s="247"/>
      <c r="K42" s="247"/>
      <c r="L42" s="247"/>
      <c r="M42" s="247"/>
      <c r="N42" s="247"/>
      <c r="O42" s="247"/>
      <c r="P42" s="247"/>
      <c r="Q42" s="247"/>
      <c r="R42" s="247"/>
      <c r="S42" s="247"/>
      <c r="T42" s="247"/>
      <c r="U42" s="247"/>
    </row>
    <row r="43" spans="1:21" ht="5.85" customHeight="1">
      <c r="A43" s="251"/>
      <c r="B43" s="251"/>
      <c r="C43" s="251"/>
      <c r="D43" s="251"/>
      <c r="E43" s="251"/>
      <c r="F43" s="251"/>
      <c r="G43" s="251"/>
      <c r="H43" s="251"/>
      <c r="I43" s="251"/>
      <c r="J43" s="251"/>
      <c r="K43" s="251"/>
      <c r="L43" s="251"/>
      <c r="M43" s="251"/>
      <c r="N43" s="251"/>
      <c r="O43" s="251"/>
      <c r="P43" s="251"/>
      <c r="Q43" s="251"/>
      <c r="R43" s="251"/>
      <c r="S43" s="251"/>
      <c r="T43" s="251"/>
      <c r="U43" s="251"/>
    </row>
    <row r="44" spans="1:21" ht="5.25" customHeight="1">
      <c r="A44" s="357" t="s">
        <v>1007</v>
      </c>
      <c r="B44" s="357"/>
      <c r="C44" s="357"/>
      <c r="D44" s="357"/>
      <c r="E44" s="357"/>
      <c r="F44" s="357"/>
      <c r="G44" s="357"/>
      <c r="H44" s="357"/>
      <c r="I44" s="357"/>
      <c r="J44" s="357"/>
      <c r="K44" s="357"/>
      <c r="L44" s="357"/>
      <c r="M44" s="357"/>
      <c r="N44" s="357"/>
      <c r="O44" s="357"/>
      <c r="P44" s="357"/>
      <c r="Q44" s="357"/>
      <c r="R44" s="357"/>
      <c r="S44" s="357"/>
      <c r="T44" s="357"/>
      <c r="U44" s="250"/>
    </row>
    <row r="45" spans="1:21" ht="3" customHeight="1">
      <c r="A45" s="358"/>
      <c r="B45" s="358"/>
      <c r="C45" s="358"/>
      <c r="D45" s="358"/>
      <c r="E45" s="358"/>
      <c r="F45" s="358"/>
      <c r="G45" s="358"/>
      <c r="H45" s="358"/>
      <c r="I45" s="358"/>
      <c r="J45" s="358"/>
      <c r="K45" s="358"/>
      <c r="L45" s="358"/>
      <c r="M45" s="358"/>
      <c r="N45" s="340" t="s">
        <v>259</v>
      </c>
      <c r="O45" s="340"/>
      <c r="P45" s="340"/>
      <c r="Q45" s="14"/>
      <c r="R45" s="340" t="s">
        <v>260</v>
      </c>
      <c r="S45" s="340"/>
      <c r="T45" s="340"/>
      <c r="U45" s="250"/>
    </row>
    <row r="46" spans="1:21" ht="26.65" customHeight="1">
      <c r="A46" s="248"/>
      <c r="B46" s="248"/>
      <c r="C46" s="248"/>
      <c r="D46" s="248"/>
      <c r="E46" s="248"/>
      <c r="F46" s="248"/>
      <c r="G46" s="248"/>
      <c r="H46" s="248"/>
      <c r="I46" s="248"/>
      <c r="J46" s="248"/>
      <c r="K46" s="248"/>
      <c r="L46" s="248"/>
      <c r="M46" s="248"/>
      <c r="N46" s="340"/>
      <c r="O46" s="340"/>
      <c r="P46" s="340"/>
      <c r="Q46" s="227"/>
      <c r="R46" s="340"/>
      <c r="S46" s="340"/>
      <c r="T46" s="340"/>
      <c r="U46" s="250"/>
    </row>
    <row r="47" spans="1:21" ht="11.85" customHeight="1">
      <c r="A47" s="314" t="s">
        <v>1008</v>
      </c>
      <c r="B47" s="314"/>
      <c r="C47" s="314"/>
      <c r="D47" s="314"/>
      <c r="E47" s="314"/>
      <c r="F47" s="314"/>
      <c r="G47" s="314"/>
      <c r="H47" s="314"/>
      <c r="I47" s="314"/>
      <c r="J47" s="314"/>
      <c r="K47" s="314"/>
      <c r="L47" s="227"/>
      <c r="M47" s="227"/>
      <c r="N47" s="359" t="s">
        <v>1009</v>
      </c>
      <c r="O47" s="359"/>
      <c r="P47" s="359"/>
      <c r="Q47" s="227"/>
      <c r="R47" s="359" t="s">
        <v>1010</v>
      </c>
      <c r="S47" s="359"/>
      <c r="T47" s="359"/>
      <c r="U47" s="250"/>
    </row>
    <row r="48" spans="1:21" ht="11.1" customHeight="1">
      <c r="A48" s="314" t="s">
        <v>1011</v>
      </c>
      <c r="B48" s="314"/>
      <c r="C48" s="314"/>
      <c r="D48" s="314"/>
      <c r="E48" s="314"/>
      <c r="F48" s="314"/>
      <c r="G48" s="314"/>
      <c r="H48" s="314"/>
      <c r="I48" s="314"/>
      <c r="J48" s="314"/>
      <c r="K48" s="314"/>
      <c r="L48" s="227"/>
      <c r="M48" s="227"/>
      <c r="N48" s="230" t="s">
        <v>1012</v>
      </c>
      <c r="O48" s="230"/>
      <c r="P48" s="230"/>
      <c r="Q48" s="227"/>
      <c r="R48" s="230" t="s">
        <v>1013</v>
      </c>
      <c r="S48" s="230"/>
      <c r="T48" s="230"/>
      <c r="U48" s="250"/>
    </row>
    <row r="49" spans="1:21" ht="11.85" customHeight="1">
      <c r="A49" s="314" t="s">
        <v>1014</v>
      </c>
      <c r="B49" s="314"/>
      <c r="C49" s="314"/>
      <c r="D49" s="314"/>
      <c r="E49" s="314"/>
      <c r="F49" s="314"/>
      <c r="G49" s="314"/>
      <c r="H49" s="314"/>
      <c r="I49" s="314"/>
      <c r="J49" s="314"/>
      <c r="K49" s="314"/>
      <c r="L49" s="227"/>
      <c r="M49" s="227"/>
      <c r="N49" s="230" t="s">
        <v>1015</v>
      </c>
      <c r="O49" s="230"/>
      <c r="P49" s="230"/>
      <c r="Q49" s="227"/>
      <c r="R49" s="230" t="s">
        <v>1016</v>
      </c>
      <c r="S49" s="230"/>
      <c r="T49" s="230"/>
      <c r="U49" s="250"/>
    </row>
    <row r="50" spans="1:21" ht="17.850000000000001" customHeight="1">
      <c r="A50" s="248"/>
      <c r="B50" s="248"/>
      <c r="C50" s="248"/>
      <c r="D50" s="248"/>
      <c r="E50" s="248"/>
      <c r="F50" s="248"/>
      <c r="G50" s="248"/>
      <c r="H50" s="248"/>
      <c r="I50" s="248"/>
      <c r="J50" s="248"/>
      <c r="K50" s="248"/>
      <c r="L50" s="248"/>
      <c r="M50" s="248"/>
      <c r="N50" s="248"/>
      <c r="O50" s="248"/>
      <c r="P50" s="248"/>
      <c r="Q50" s="248"/>
      <c r="R50" s="248"/>
      <c r="S50" s="248"/>
      <c r="T50" s="248"/>
      <c r="U50" s="250"/>
    </row>
    <row r="51" spans="1:21" ht="11.1" customHeight="1">
      <c r="A51" s="360" t="s">
        <v>1017</v>
      </c>
      <c r="B51" s="360"/>
      <c r="C51" s="360"/>
      <c r="D51" s="360"/>
      <c r="E51" s="360"/>
      <c r="F51" s="360"/>
      <c r="G51" s="360"/>
      <c r="H51" s="360"/>
      <c r="I51" s="360"/>
      <c r="J51" s="360"/>
      <c r="K51" s="360"/>
      <c r="L51" s="227"/>
      <c r="M51" s="227"/>
      <c r="N51" s="361" t="s">
        <v>928</v>
      </c>
      <c r="O51" s="361"/>
      <c r="P51" s="361"/>
      <c r="Q51" s="7"/>
      <c r="R51" s="361" t="s">
        <v>929</v>
      </c>
      <c r="S51" s="361"/>
      <c r="T51" s="361"/>
      <c r="U51" s="250"/>
    </row>
    <row r="52" spans="1:21" ht="3" customHeight="1">
      <c r="A52" s="329"/>
      <c r="B52" s="329"/>
      <c r="C52" s="329"/>
      <c r="D52" s="329"/>
      <c r="E52" s="329"/>
      <c r="F52" s="329"/>
      <c r="G52" s="329"/>
      <c r="H52" s="329"/>
      <c r="I52" s="329"/>
      <c r="J52" s="329"/>
      <c r="K52" s="329"/>
      <c r="L52" s="329"/>
      <c r="M52" s="329"/>
      <c r="N52" s="329"/>
      <c r="O52" s="329"/>
      <c r="P52" s="329"/>
      <c r="Q52" s="329"/>
      <c r="R52" s="329"/>
      <c r="S52" s="329"/>
      <c r="T52" s="329"/>
      <c r="U52" s="250"/>
    </row>
    <row r="53" spans="1:21" ht="17.850000000000001" customHeight="1">
      <c r="A53" s="251"/>
      <c r="B53" s="251"/>
      <c r="C53" s="251"/>
      <c r="D53" s="251"/>
      <c r="E53" s="251"/>
      <c r="F53" s="251"/>
      <c r="G53" s="251"/>
      <c r="H53" s="251"/>
      <c r="I53" s="251"/>
      <c r="J53" s="251"/>
      <c r="K53" s="251"/>
      <c r="L53" s="251"/>
      <c r="M53" s="251"/>
      <c r="N53" s="251"/>
      <c r="O53" s="251"/>
      <c r="P53" s="251"/>
      <c r="Q53" s="251"/>
      <c r="R53" s="251"/>
      <c r="S53" s="251"/>
      <c r="T53" s="251"/>
      <c r="U53" s="251"/>
    </row>
    <row r="54" spans="1:21" ht="5.85" customHeight="1">
      <c r="A54" s="357" t="s">
        <v>1018</v>
      </c>
      <c r="B54" s="357"/>
      <c r="C54" s="357"/>
      <c r="D54" s="357"/>
      <c r="E54" s="357"/>
      <c r="F54" s="357"/>
      <c r="G54" s="357"/>
      <c r="H54" s="357"/>
      <c r="I54" s="357"/>
      <c r="J54" s="357"/>
      <c r="K54" s="357"/>
      <c r="L54" s="357"/>
      <c r="M54" s="357"/>
      <c r="N54" s="357"/>
      <c r="O54" s="357"/>
      <c r="P54" s="357"/>
      <c r="Q54" s="357"/>
      <c r="R54" s="357"/>
      <c r="S54" s="357"/>
      <c r="T54" s="357"/>
      <c r="U54" s="250"/>
    </row>
    <row r="55" spans="1:21" ht="3" customHeight="1">
      <c r="A55" s="358"/>
      <c r="B55" s="358"/>
      <c r="C55" s="358"/>
      <c r="D55" s="358"/>
      <c r="E55" s="358"/>
      <c r="F55" s="358"/>
      <c r="G55" s="358"/>
      <c r="H55" s="358"/>
      <c r="I55" s="358"/>
      <c r="J55" s="358"/>
      <c r="K55" s="358"/>
      <c r="L55" s="358"/>
      <c r="M55" s="358"/>
      <c r="N55" s="340" t="s">
        <v>259</v>
      </c>
      <c r="O55" s="340"/>
      <c r="P55" s="340"/>
      <c r="Q55" s="14"/>
      <c r="R55" s="340" t="s">
        <v>260</v>
      </c>
      <c r="S55" s="340"/>
      <c r="T55" s="340"/>
      <c r="U55" s="250"/>
    </row>
    <row r="56" spans="1:21" ht="25.9" customHeight="1">
      <c r="A56" s="248"/>
      <c r="B56" s="248"/>
      <c r="C56" s="248"/>
      <c r="D56" s="248"/>
      <c r="E56" s="248"/>
      <c r="F56" s="248"/>
      <c r="G56" s="248"/>
      <c r="H56" s="248"/>
      <c r="I56" s="248"/>
      <c r="J56" s="248"/>
      <c r="K56" s="248"/>
      <c r="L56" s="248"/>
      <c r="M56" s="248"/>
      <c r="N56" s="340"/>
      <c r="O56" s="340"/>
      <c r="P56" s="340"/>
      <c r="Q56" s="227"/>
      <c r="R56" s="340"/>
      <c r="S56" s="340"/>
      <c r="T56" s="340"/>
      <c r="U56" s="250"/>
    </row>
    <row r="57" spans="1:21" ht="11.85" customHeight="1">
      <c r="A57" s="314" t="s">
        <v>1019</v>
      </c>
      <c r="B57" s="314"/>
      <c r="C57" s="314"/>
      <c r="D57" s="314"/>
      <c r="E57" s="314"/>
      <c r="F57" s="314"/>
      <c r="G57" s="314"/>
      <c r="H57" s="314"/>
      <c r="I57" s="314"/>
      <c r="J57" s="314"/>
      <c r="K57" s="314"/>
      <c r="L57" s="227"/>
      <c r="M57" s="227"/>
      <c r="N57" s="359" t="s">
        <v>1020</v>
      </c>
      <c r="O57" s="359"/>
      <c r="P57" s="359"/>
      <c r="Q57" s="227"/>
      <c r="R57" s="359" t="s">
        <v>1021</v>
      </c>
      <c r="S57" s="359"/>
      <c r="T57" s="359"/>
      <c r="U57" s="250"/>
    </row>
    <row r="58" spans="1:21" ht="11.85" customHeight="1">
      <c r="A58" s="314" t="s">
        <v>1022</v>
      </c>
      <c r="B58" s="314"/>
      <c r="C58" s="314"/>
      <c r="D58" s="314"/>
      <c r="E58" s="314"/>
      <c r="F58" s="314"/>
      <c r="G58" s="314"/>
      <c r="H58" s="314"/>
      <c r="I58" s="314"/>
      <c r="J58" s="314"/>
      <c r="K58" s="314"/>
      <c r="L58" s="227"/>
      <c r="M58" s="227"/>
      <c r="N58" s="230" t="s">
        <v>289</v>
      </c>
      <c r="O58" s="230"/>
      <c r="P58" s="230"/>
      <c r="Q58" s="227"/>
      <c r="R58" s="230" t="s">
        <v>289</v>
      </c>
      <c r="S58" s="230"/>
      <c r="T58" s="230"/>
      <c r="U58" s="250"/>
    </row>
    <row r="59" spans="1:21" ht="11.1" customHeight="1">
      <c r="A59" s="314" t="s">
        <v>1023</v>
      </c>
      <c r="B59" s="314"/>
      <c r="C59" s="314"/>
      <c r="D59" s="314"/>
      <c r="E59" s="314"/>
      <c r="F59" s="314"/>
      <c r="G59" s="314"/>
      <c r="H59" s="314"/>
      <c r="I59" s="314"/>
      <c r="J59" s="314"/>
      <c r="K59" s="314"/>
      <c r="L59" s="227"/>
      <c r="M59" s="227"/>
      <c r="N59" s="230" t="s">
        <v>1024</v>
      </c>
      <c r="O59" s="230"/>
      <c r="P59" s="230"/>
      <c r="Q59" s="227"/>
      <c r="R59" s="230" t="s">
        <v>1025</v>
      </c>
      <c r="S59" s="230"/>
      <c r="T59" s="230"/>
      <c r="U59" s="250"/>
    </row>
    <row r="60" spans="1:21" ht="11.85" customHeight="1">
      <c r="A60" s="314" t="s">
        <v>1026</v>
      </c>
      <c r="B60" s="314"/>
      <c r="C60" s="314"/>
      <c r="D60" s="314"/>
      <c r="E60" s="314"/>
      <c r="F60" s="314"/>
      <c r="G60" s="314"/>
      <c r="H60" s="314"/>
      <c r="I60" s="314"/>
      <c r="J60" s="314"/>
      <c r="K60" s="314"/>
      <c r="L60" s="227"/>
      <c r="M60" s="227"/>
      <c r="N60" s="230" t="s">
        <v>289</v>
      </c>
      <c r="O60" s="230"/>
      <c r="P60" s="230"/>
      <c r="Q60" s="227"/>
      <c r="R60" s="230" t="s">
        <v>289</v>
      </c>
      <c r="S60" s="230"/>
      <c r="T60" s="230"/>
      <c r="U60" s="250"/>
    </row>
    <row r="61" spans="1:21" ht="17.850000000000001" customHeight="1">
      <c r="A61" s="248"/>
      <c r="B61" s="248"/>
      <c r="C61" s="248"/>
      <c r="D61" s="248"/>
      <c r="E61" s="248"/>
      <c r="F61" s="248"/>
      <c r="G61" s="248"/>
      <c r="H61" s="248"/>
      <c r="I61" s="248"/>
      <c r="J61" s="248"/>
      <c r="K61" s="248"/>
      <c r="L61" s="248"/>
      <c r="M61" s="248"/>
      <c r="N61" s="248"/>
      <c r="O61" s="248"/>
      <c r="P61" s="248"/>
      <c r="Q61" s="248"/>
      <c r="R61" s="248"/>
      <c r="S61" s="248"/>
      <c r="T61" s="248"/>
      <c r="U61" s="250"/>
    </row>
    <row r="62" spans="1:21" ht="11.85" customHeight="1">
      <c r="A62" s="360" t="s">
        <v>1027</v>
      </c>
      <c r="B62" s="360"/>
      <c r="C62" s="360"/>
      <c r="D62" s="360"/>
      <c r="E62" s="360"/>
      <c r="F62" s="360"/>
      <c r="G62" s="360"/>
      <c r="H62" s="360"/>
      <c r="I62" s="360"/>
      <c r="J62" s="360"/>
      <c r="K62" s="360"/>
      <c r="L62" s="227"/>
      <c r="M62" s="227"/>
      <c r="N62" s="361" t="s">
        <v>932</v>
      </c>
      <c r="O62" s="361"/>
      <c r="P62" s="361"/>
      <c r="Q62" s="7"/>
      <c r="R62" s="361" t="s">
        <v>933</v>
      </c>
      <c r="S62" s="361"/>
      <c r="T62" s="361"/>
      <c r="U62" s="250"/>
    </row>
    <row r="63" spans="1:21" ht="2.25" customHeight="1">
      <c r="A63" s="329"/>
      <c r="B63" s="329"/>
      <c r="C63" s="329"/>
      <c r="D63" s="329"/>
      <c r="E63" s="329"/>
      <c r="F63" s="329"/>
      <c r="G63" s="329"/>
      <c r="H63" s="329"/>
      <c r="I63" s="329"/>
      <c r="J63" s="329"/>
      <c r="K63" s="329"/>
      <c r="L63" s="329"/>
      <c r="M63" s="329"/>
      <c r="N63" s="329"/>
      <c r="O63" s="329"/>
      <c r="P63" s="329"/>
      <c r="Q63" s="329"/>
      <c r="R63" s="329"/>
      <c r="S63" s="329"/>
      <c r="T63" s="329"/>
      <c r="U63" s="250"/>
    </row>
    <row r="64" spans="1:21" ht="14.85" customHeight="1">
      <c r="A64" s="260"/>
      <c r="B64" s="260"/>
      <c r="C64" s="260"/>
      <c r="D64" s="260"/>
      <c r="E64" s="260"/>
      <c r="F64" s="260"/>
      <c r="G64" s="260"/>
      <c r="H64" s="260"/>
      <c r="I64" s="260"/>
      <c r="J64" s="260"/>
      <c r="K64" s="260"/>
      <c r="L64" s="260"/>
      <c r="M64" s="260"/>
      <c r="N64" s="260"/>
      <c r="O64" s="260"/>
      <c r="P64" s="260"/>
      <c r="Q64" s="260"/>
      <c r="R64" s="260"/>
      <c r="S64" s="260"/>
      <c r="T64" s="260"/>
      <c r="U64" s="260"/>
    </row>
    <row r="65" spans="1:21" ht="16.350000000000001" customHeight="1">
      <c r="A65" s="362" t="s">
        <v>1028</v>
      </c>
      <c r="B65" s="362"/>
      <c r="C65" s="362"/>
      <c r="D65" s="362"/>
      <c r="E65" s="362"/>
      <c r="F65" s="362"/>
      <c r="G65" s="362"/>
      <c r="H65" s="362"/>
      <c r="I65" s="362"/>
      <c r="J65" s="362"/>
      <c r="K65" s="362"/>
      <c r="L65" s="362"/>
      <c r="M65" s="362"/>
      <c r="N65" s="362"/>
      <c r="O65" s="362"/>
      <c r="P65" s="362"/>
      <c r="Q65" s="362"/>
      <c r="R65" s="362"/>
      <c r="S65" s="362"/>
      <c r="T65" s="362"/>
      <c r="U65" s="362"/>
    </row>
    <row r="66" spans="1:21" ht="1.5" customHeight="1">
      <c r="A66" s="237" t="s">
        <v>1029</v>
      </c>
      <c r="B66" s="237"/>
      <c r="C66" s="237"/>
      <c r="D66" s="237"/>
      <c r="E66" s="237"/>
      <c r="F66" s="237"/>
      <c r="G66" s="237"/>
      <c r="H66" s="237"/>
      <c r="I66" s="237"/>
      <c r="J66" s="237"/>
      <c r="K66" s="237"/>
      <c r="L66" s="237"/>
      <c r="M66" s="237"/>
      <c r="N66" s="237"/>
      <c r="O66" s="237"/>
      <c r="P66" s="237"/>
      <c r="Q66" s="237"/>
      <c r="R66" s="237"/>
      <c r="S66" s="237"/>
      <c r="T66" s="237"/>
      <c r="U66" s="237"/>
    </row>
    <row r="67" spans="1:21" ht="10.35" customHeight="1">
      <c r="A67" s="237"/>
      <c r="B67" s="237"/>
      <c r="C67" s="237"/>
      <c r="D67" s="237"/>
      <c r="E67" s="237"/>
      <c r="F67" s="237"/>
      <c r="G67" s="237"/>
      <c r="H67" s="237"/>
      <c r="I67" s="237"/>
      <c r="J67" s="237"/>
      <c r="K67" s="237"/>
      <c r="L67" s="237"/>
      <c r="M67" s="237"/>
      <c r="N67" s="237"/>
      <c r="O67" s="237"/>
      <c r="P67" s="237"/>
      <c r="Q67" s="237"/>
      <c r="R67" s="237"/>
      <c r="S67" s="237"/>
      <c r="T67" s="237"/>
      <c r="U67" s="237"/>
    </row>
    <row r="68" spans="1:21" ht="1.5" customHeight="1">
      <c r="A68" s="227"/>
      <c r="B68" s="227"/>
      <c r="C68" s="227"/>
      <c r="D68" s="227"/>
      <c r="E68" s="227"/>
      <c r="F68" s="227"/>
      <c r="G68" s="227"/>
      <c r="H68" s="227"/>
      <c r="I68" s="227"/>
      <c r="J68" s="227"/>
      <c r="K68" s="227"/>
      <c r="L68" s="227"/>
      <c r="M68" s="227"/>
      <c r="N68" s="227"/>
      <c r="O68" s="227"/>
      <c r="P68" s="227"/>
      <c r="Q68" s="227"/>
      <c r="R68" s="227"/>
      <c r="S68" s="227"/>
      <c r="T68" s="227"/>
      <c r="U68" s="227"/>
    </row>
    <row r="69" spans="1:21" ht="11.85" customHeight="1">
      <c r="A69" s="7"/>
      <c r="B69" s="336" t="s">
        <v>923</v>
      </c>
      <c r="C69" s="336"/>
      <c r="D69" s="336"/>
      <c r="E69" s="336"/>
      <c r="F69" s="336"/>
      <c r="G69" s="336"/>
      <c r="H69" s="336"/>
      <c r="I69" s="336"/>
      <c r="J69" s="336"/>
      <c r="K69" s="336"/>
      <c r="L69" s="336"/>
      <c r="M69" s="336"/>
      <c r="N69" s="336"/>
      <c r="O69" s="336"/>
      <c r="P69" s="336"/>
      <c r="Q69" s="336"/>
      <c r="R69" s="336"/>
      <c r="S69" s="7"/>
      <c r="T69" s="225" t="s">
        <v>1030</v>
      </c>
      <c r="U69" s="225"/>
    </row>
    <row r="70" spans="1:21" ht="11.1" customHeight="1">
      <c r="A70" s="227"/>
      <c r="B70" s="227"/>
      <c r="C70" s="227"/>
      <c r="D70" s="227"/>
      <c r="E70" s="227"/>
      <c r="F70" s="227"/>
      <c r="G70" s="227"/>
      <c r="H70" s="227"/>
      <c r="I70" s="227"/>
      <c r="J70" s="227"/>
      <c r="K70" s="227"/>
      <c r="L70" s="227"/>
      <c r="M70" s="227"/>
      <c r="N70" s="227"/>
      <c r="O70" s="227"/>
      <c r="P70" s="227"/>
      <c r="Q70" s="227"/>
      <c r="R70" s="227"/>
      <c r="S70" s="227"/>
      <c r="T70" s="227"/>
      <c r="U70" s="227"/>
    </row>
    <row r="71" spans="1:21" ht="11.85" customHeight="1">
      <c r="A71" s="227" t="s">
        <v>255</v>
      </c>
      <c r="B71" s="227"/>
      <c r="C71" s="227"/>
      <c r="D71" s="227"/>
      <c r="E71" s="227"/>
      <c r="F71" s="227"/>
      <c r="G71" s="227"/>
      <c r="H71" s="227"/>
      <c r="I71" s="227"/>
      <c r="J71" s="227"/>
      <c r="K71" s="227"/>
      <c r="L71" s="227"/>
      <c r="M71" s="227"/>
      <c r="N71" s="227"/>
      <c r="O71" s="227"/>
      <c r="P71" s="227"/>
      <c r="Q71" s="227"/>
      <c r="R71" s="227"/>
      <c r="S71" s="227"/>
      <c r="T71" s="227"/>
      <c r="U71" s="227"/>
    </row>
    <row r="72" spans="1:21" ht="11.85" customHeight="1">
      <c r="A72" s="227" t="s">
        <v>256</v>
      </c>
      <c r="B72" s="227"/>
      <c r="C72" s="227"/>
      <c r="D72" s="227"/>
      <c r="E72" s="227"/>
      <c r="F72" s="227"/>
      <c r="G72" s="227"/>
      <c r="H72" s="227"/>
      <c r="I72" s="227"/>
      <c r="J72" s="227"/>
      <c r="K72" s="227"/>
      <c r="L72" s="227"/>
      <c r="M72" s="227"/>
      <c r="N72" s="227"/>
      <c r="O72" s="227"/>
      <c r="P72" s="227"/>
      <c r="Q72" s="227"/>
      <c r="R72" s="227"/>
      <c r="S72" s="227"/>
      <c r="T72" s="227"/>
      <c r="U72" s="227"/>
    </row>
    <row r="73" spans="1:21" ht="11.85" customHeight="1">
      <c r="A73" s="227" t="s">
        <v>6</v>
      </c>
      <c r="B73" s="227"/>
      <c r="C73" s="227"/>
      <c r="D73" s="227"/>
      <c r="E73" s="227"/>
      <c r="F73" s="227"/>
      <c r="G73" s="227"/>
      <c r="H73" s="227"/>
      <c r="I73" s="227"/>
      <c r="J73" s="227"/>
      <c r="K73" s="227"/>
      <c r="L73" s="227"/>
      <c r="M73" s="227"/>
      <c r="N73" s="227"/>
      <c r="O73" s="227"/>
      <c r="P73" s="227"/>
      <c r="Q73" s="227"/>
      <c r="R73" s="227"/>
      <c r="S73" s="227"/>
      <c r="T73" s="227"/>
      <c r="U73" s="227"/>
    </row>
    <row r="74" spans="1:21" ht="11.1" customHeight="1">
      <c r="A74" s="331" t="s">
        <v>7</v>
      </c>
      <c r="B74" s="331"/>
      <c r="C74" s="331"/>
      <c r="D74" s="331"/>
      <c r="E74" s="331"/>
      <c r="F74" s="331"/>
      <c r="G74" s="331"/>
      <c r="H74" s="331"/>
      <c r="I74" s="331"/>
      <c r="J74" s="331"/>
      <c r="K74" s="331"/>
      <c r="L74" s="331"/>
      <c r="M74" s="331"/>
      <c r="N74" s="331"/>
      <c r="O74" s="331"/>
      <c r="P74" s="331"/>
      <c r="Q74" s="331"/>
      <c r="R74" s="331"/>
      <c r="S74" s="331"/>
      <c r="T74" s="337" t="s">
        <v>4</v>
      </c>
      <c r="U74" s="337"/>
    </row>
    <row r="75" spans="1:21" ht="5.85" customHeight="1">
      <c r="A75" s="247"/>
      <c r="B75" s="247"/>
      <c r="C75" s="247"/>
      <c r="D75" s="247"/>
      <c r="E75" s="247"/>
      <c r="F75" s="247"/>
      <c r="G75" s="247"/>
      <c r="H75" s="247"/>
      <c r="I75" s="247"/>
      <c r="J75" s="247"/>
      <c r="K75" s="247"/>
      <c r="L75" s="247"/>
      <c r="M75" s="247"/>
      <c r="N75" s="247"/>
      <c r="O75" s="247"/>
      <c r="P75" s="247"/>
      <c r="Q75" s="247"/>
      <c r="R75" s="247"/>
      <c r="S75" s="247"/>
      <c r="T75" s="247"/>
      <c r="U75" s="247"/>
    </row>
    <row r="76" spans="1:21" ht="5.85" customHeight="1">
      <c r="A76" s="357" t="s">
        <v>1031</v>
      </c>
      <c r="B76" s="357"/>
      <c r="C76" s="357"/>
      <c r="D76" s="357"/>
      <c r="E76" s="357"/>
      <c r="F76" s="357"/>
      <c r="G76" s="357"/>
      <c r="H76" s="357"/>
      <c r="I76" s="357"/>
      <c r="J76" s="357"/>
      <c r="K76" s="357"/>
      <c r="L76" s="357"/>
      <c r="M76" s="357"/>
      <c r="N76" s="357"/>
      <c r="O76" s="357"/>
      <c r="P76" s="357"/>
      <c r="Q76" s="357"/>
      <c r="R76" s="357"/>
      <c r="S76" s="357"/>
      <c r="T76" s="357"/>
      <c r="U76" s="250"/>
    </row>
    <row r="77" spans="1:21" ht="3" customHeight="1">
      <c r="A77" s="358"/>
      <c r="B77" s="358"/>
      <c r="C77" s="358"/>
      <c r="D77" s="358"/>
      <c r="E77" s="358"/>
      <c r="F77" s="358"/>
      <c r="G77" s="358"/>
      <c r="H77" s="358"/>
      <c r="I77" s="358"/>
      <c r="J77" s="358"/>
      <c r="K77" s="358"/>
      <c r="L77" s="358"/>
      <c r="M77" s="358"/>
      <c r="N77" s="340" t="s">
        <v>259</v>
      </c>
      <c r="O77" s="340"/>
      <c r="P77" s="340"/>
      <c r="Q77" s="14"/>
      <c r="R77" s="340" t="s">
        <v>260</v>
      </c>
      <c r="S77" s="340"/>
      <c r="T77" s="340"/>
      <c r="U77" s="250"/>
    </row>
    <row r="78" spans="1:21" ht="26.65" customHeight="1">
      <c r="A78" s="248"/>
      <c r="B78" s="248"/>
      <c r="C78" s="248"/>
      <c r="D78" s="248"/>
      <c r="E78" s="248"/>
      <c r="F78" s="248"/>
      <c r="G78" s="248"/>
      <c r="H78" s="248"/>
      <c r="I78" s="248"/>
      <c r="J78" s="248"/>
      <c r="K78" s="248"/>
      <c r="L78" s="248"/>
      <c r="M78" s="248"/>
      <c r="N78" s="340"/>
      <c r="O78" s="340"/>
      <c r="P78" s="340"/>
      <c r="Q78" s="227"/>
      <c r="R78" s="340"/>
      <c r="S78" s="340"/>
      <c r="T78" s="340"/>
      <c r="U78" s="250"/>
    </row>
    <row r="79" spans="1:21" ht="11.1" customHeight="1">
      <c r="A79" s="314" t="s">
        <v>1032</v>
      </c>
      <c r="B79" s="314"/>
      <c r="C79" s="314"/>
      <c r="D79" s="314"/>
      <c r="E79" s="314"/>
      <c r="F79" s="314"/>
      <c r="G79" s="314"/>
      <c r="H79" s="314"/>
      <c r="I79" s="314"/>
      <c r="J79" s="314"/>
      <c r="K79" s="314"/>
      <c r="L79" s="227"/>
      <c r="M79" s="227"/>
      <c r="N79" s="359" t="s">
        <v>289</v>
      </c>
      <c r="O79" s="359"/>
      <c r="P79" s="359"/>
      <c r="Q79" s="227"/>
      <c r="R79" s="359" t="s">
        <v>289</v>
      </c>
      <c r="S79" s="359"/>
      <c r="T79" s="359"/>
      <c r="U79" s="250"/>
    </row>
    <row r="80" spans="1:21" ht="11.85" customHeight="1">
      <c r="A80" s="314" t="s">
        <v>1033</v>
      </c>
      <c r="B80" s="314"/>
      <c r="C80" s="314"/>
      <c r="D80" s="314"/>
      <c r="E80" s="314"/>
      <c r="F80" s="314"/>
      <c r="G80" s="314"/>
      <c r="H80" s="314"/>
      <c r="I80" s="314"/>
      <c r="J80" s="314"/>
      <c r="K80" s="314"/>
      <c r="L80" s="227"/>
      <c r="M80" s="227"/>
      <c r="N80" s="230" t="s">
        <v>289</v>
      </c>
      <c r="O80" s="230"/>
      <c r="P80" s="230"/>
      <c r="Q80" s="227"/>
      <c r="R80" s="230" t="s">
        <v>289</v>
      </c>
      <c r="S80" s="230"/>
      <c r="T80" s="230"/>
      <c r="U80" s="250"/>
    </row>
    <row r="81" spans="1:21" ht="11.85" customHeight="1">
      <c r="A81" s="314" t="s">
        <v>1034</v>
      </c>
      <c r="B81" s="314"/>
      <c r="C81" s="314"/>
      <c r="D81" s="314"/>
      <c r="E81" s="314"/>
      <c r="F81" s="314"/>
      <c r="G81" s="314"/>
      <c r="H81" s="314"/>
      <c r="I81" s="314"/>
      <c r="J81" s="314"/>
      <c r="K81" s="314"/>
      <c r="L81" s="227"/>
      <c r="M81" s="227"/>
      <c r="N81" s="230" t="s">
        <v>936</v>
      </c>
      <c r="O81" s="230"/>
      <c r="P81" s="230"/>
      <c r="Q81" s="227"/>
      <c r="R81" s="230" t="s">
        <v>937</v>
      </c>
      <c r="S81" s="230"/>
      <c r="T81" s="230"/>
      <c r="U81" s="250"/>
    </row>
    <row r="82" spans="1:21" ht="17.100000000000001" customHeight="1">
      <c r="A82" s="248"/>
      <c r="B82" s="248"/>
      <c r="C82" s="248"/>
      <c r="D82" s="248"/>
      <c r="E82" s="248"/>
      <c r="F82" s="248"/>
      <c r="G82" s="248"/>
      <c r="H82" s="248"/>
      <c r="I82" s="248"/>
      <c r="J82" s="248"/>
      <c r="K82" s="248"/>
      <c r="L82" s="248"/>
      <c r="M82" s="248"/>
      <c r="N82" s="248"/>
      <c r="O82" s="248"/>
      <c r="P82" s="248"/>
      <c r="Q82" s="248"/>
      <c r="R82" s="248"/>
      <c r="S82" s="248"/>
      <c r="T82" s="248"/>
      <c r="U82" s="250"/>
    </row>
    <row r="83" spans="1:21" ht="11.85" customHeight="1">
      <c r="A83" s="360" t="s">
        <v>1035</v>
      </c>
      <c r="B83" s="360"/>
      <c r="C83" s="360"/>
      <c r="D83" s="360"/>
      <c r="E83" s="360"/>
      <c r="F83" s="360"/>
      <c r="G83" s="360"/>
      <c r="H83" s="360"/>
      <c r="I83" s="360"/>
      <c r="J83" s="360"/>
      <c r="K83" s="360"/>
      <c r="L83" s="227"/>
      <c r="M83" s="227"/>
      <c r="N83" s="361" t="s">
        <v>936</v>
      </c>
      <c r="O83" s="361"/>
      <c r="P83" s="361"/>
      <c r="Q83" s="7"/>
      <c r="R83" s="361" t="s">
        <v>937</v>
      </c>
      <c r="S83" s="361"/>
      <c r="T83" s="361"/>
      <c r="U83" s="250"/>
    </row>
    <row r="84" spans="1:21" ht="3" customHeight="1">
      <c r="A84" s="329"/>
      <c r="B84" s="329"/>
      <c r="C84" s="329"/>
      <c r="D84" s="329"/>
      <c r="E84" s="329"/>
      <c r="F84" s="329"/>
      <c r="G84" s="329"/>
      <c r="H84" s="329"/>
      <c r="I84" s="329"/>
      <c r="J84" s="329"/>
      <c r="K84" s="329"/>
      <c r="L84" s="329"/>
      <c r="M84" s="329"/>
      <c r="N84" s="329"/>
      <c r="O84" s="329"/>
      <c r="P84" s="329"/>
      <c r="Q84" s="329"/>
      <c r="R84" s="329"/>
      <c r="S84" s="329"/>
      <c r="T84" s="329"/>
      <c r="U84" s="250"/>
    </row>
    <row r="85" spans="1:21" ht="17.850000000000001" customHeight="1">
      <c r="A85" s="251"/>
      <c r="B85" s="251"/>
      <c r="C85" s="251"/>
      <c r="D85" s="251"/>
      <c r="E85" s="251"/>
      <c r="F85" s="251"/>
      <c r="G85" s="251"/>
      <c r="H85" s="251"/>
      <c r="I85" s="251"/>
      <c r="J85" s="251"/>
      <c r="K85" s="251"/>
      <c r="L85" s="251"/>
      <c r="M85" s="251"/>
      <c r="N85" s="251"/>
      <c r="O85" s="251"/>
      <c r="P85" s="251"/>
      <c r="Q85" s="251"/>
      <c r="R85" s="251"/>
      <c r="S85" s="251"/>
      <c r="T85" s="251"/>
      <c r="U85" s="251"/>
    </row>
    <row r="86" spans="1:21" ht="5.85" customHeight="1">
      <c r="A86" s="357" t="s">
        <v>1036</v>
      </c>
      <c r="B86" s="357"/>
      <c r="C86" s="357"/>
      <c r="D86" s="357"/>
      <c r="E86" s="357"/>
      <c r="F86" s="357"/>
      <c r="G86" s="357"/>
      <c r="H86" s="357"/>
      <c r="I86" s="357"/>
      <c r="J86" s="357"/>
      <c r="K86" s="357"/>
      <c r="L86" s="357"/>
      <c r="M86" s="357"/>
      <c r="N86" s="357"/>
      <c r="O86" s="357"/>
      <c r="P86" s="357"/>
      <c r="Q86" s="357"/>
      <c r="R86" s="357"/>
      <c r="S86" s="357"/>
      <c r="T86" s="357"/>
      <c r="U86" s="250"/>
    </row>
    <row r="87" spans="1:21" ht="3" customHeight="1">
      <c r="A87" s="358"/>
      <c r="B87" s="358"/>
      <c r="C87" s="358"/>
      <c r="D87" s="358"/>
      <c r="E87" s="358"/>
      <c r="F87" s="358"/>
      <c r="G87" s="358"/>
      <c r="H87" s="358"/>
      <c r="I87" s="358"/>
      <c r="J87" s="358"/>
      <c r="K87" s="358"/>
      <c r="L87" s="358"/>
      <c r="M87" s="358"/>
      <c r="N87" s="340" t="s">
        <v>259</v>
      </c>
      <c r="O87" s="340"/>
      <c r="P87" s="340"/>
      <c r="Q87" s="14"/>
      <c r="R87" s="340" t="s">
        <v>260</v>
      </c>
      <c r="S87" s="340"/>
      <c r="T87" s="340"/>
      <c r="U87" s="250"/>
    </row>
    <row r="88" spans="1:21" ht="25.9" customHeight="1">
      <c r="A88" s="248"/>
      <c r="B88" s="248"/>
      <c r="C88" s="248"/>
      <c r="D88" s="248"/>
      <c r="E88" s="248"/>
      <c r="F88" s="248"/>
      <c r="G88" s="248"/>
      <c r="H88" s="248"/>
      <c r="I88" s="248"/>
      <c r="J88" s="248"/>
      <c r="K88" s="248"/>
      <c r="L88" s="248"/>
      <c r="M88" s="248"/>
      <c r="N88" s="340"/>
      <c r="O88" s="340"/>
      <c r="P88" s="340"/>
      <c r="Q88" s="227"/>
      <c r="R88" s="340"/>
      <c r="S88" s="340"/>
      <c r="T88" s="340"/>
      <c r="U88" s="250"/>
    </row>
    <row r="89" spans="1:21" ht="11.85" customHeight="1">
      <c r="A89" s="314" t="s">
        <v>1037</v>
      </c>
      <c r="B89" s="314"/>
      <c r="C89" s="314"/>
      <c r="D89" s="314"/>
      <c r="E89" s="314"/>
      <c r="F89" s="314"/>
      <c r="G89" s="314"/>
      <c r="H89" s="314"/>
      <c r="I89" s="314"/>
      <c r="J89" s="314"/>
      <c r="K89" s="314"/>
      <c r="L89" s="227"/>
      <c r="M89" s="227"/>
      <c r="N89" s="359" t="s">
        <v>1038</v>
      </c>
      <c r="O89" s="359"/>
      <c r="P89" s="359"/>
      <c r="Q89" s="227"/>
      <c r="R89" s="359" t="s">
        <v>289</v>
      </c>
      <c r="S89" s="359"/>
      <c r="T89" s="359"/>
      <c r="U89" s="250"/>
    </row>
    <row r="90" spans="1:21" ht="11.85" customHeight="1">
      <c r="A90" s="314" t="s">
        <v>1039</v>
      </c>
      <c r="B90" s="314"/>
      <c r="C90" s="314"/>
      <c r="D90" s="314"/>
      <c r="E90" s="314"/>
      <c r="F90" s="314"/>
      <c r="G90" s="314"/>
      <c r="H90" s="314"/>
      <c r="I90" s="314"/>
      <c r="J90" s="314"/>
      <c r="K90" s="314"/>
      <c r="L90" s="227"/>
      <c r="M90" s="227"/>
      <c r="N90" s="230" t="s">
        <v>1040</v>
      </c>
      <c r="O90" s="230"/>
      <c r="P90" s="230"/>
      <c r="Q90" s="227"/>
      <c r="R90" s="230" t="s">
        <v>1041</v>
      </c>
      <c r="S90" s="230"/>
      <c r="T90" s="230"/>
      <c r="U90" s="250"/>
    </row>
    <row r="91" spans="1:21" ht="11.1" customHeight="1">
      <c r="A91" s="314" t="s">
        <v>1042</v>
      </c>
      <c r="B91" s="314"/>
      <c r="C91" s="314"/>
      <c r="D91" s="314"/>
      <c r="E91" s="314"/>
      <c r="F91" s="314"/>
      <c r="G91" s="314"/>
      <c r="H91" s="314"/>
      <c r="I91" s="314"/>
      <c r="J91" s="314"/>
      <c r="K91" s="314"/>
      <c r="L91" s="227"/>
      <c r="M91" s="227"/>
      <c r="N91" s="230" t="s">
        <v>289</v>
      </c>
      <c r="O91" s="230"/>
      <c r="P91" s="230"/>
      <c r="Q91" s="227"/>
      <c r="R91" s="230" t="s">
        <v>289</v>
      </c>
      <c r="S91" s="230"/>
      <c r="T91" s="230"/>
      <c r="U91" s="250"/>
    </row>
    <row r="92" spans="1:21" ht="11.85" customHeight="1">
      <c r="A92" s="314" t="s">
        <v>1043</v>
      </c>
      <c r="B92" s="314"/>
      <c r="C92" s="314"/>
      <c r="D92" s="314"/>
      <c r="E92" s="314"/>
      <c r="F92" s="314"/>
      <c r="G92" s="314"/>
      <c r="H92" s="314"/>
      <c r="I92" s="314"/>
      <c r="J92" s="314"/>
      <c r="K92" s="314"/>
      <c r="L92" s="227"/>
      <c r="M92" s="227"/>
      <c r="N92" s="230" t="s">
        <v>289</v>
      </c>
      <c r="O92" s="230"/>
      <c r="P92" s="230"/>
      <c r="Q92" s="227"/>
      <c r="R92" s="230" t="s">
        <v>289</v>
      </c>
      <c r="S92" s="230"/>
      <c r="T92" s="230"/>
      <c r="U92" s="250"/>
    </row>
    <row r="93" spans="1:21" ht="11.85" customHeight="1">
      <c r="A93" s="314" t="s">
        <v>1044</v>
      </c>
      <c r="B93" s="314"/>
      <c r="C93" s="314"/>
      <c r="D93" s="314"/>
      <c r="E93" s="314"/>
      <c r="F93" s="314"/>
      <c r="G93" s="314"/>
      <c r="H93" s="314"/>
      <c r="I93" s="314"/>
      <c r="J93" s="314"/>
      <c r="K93" s="314"/>
      <c r="L93" s="227"/>
      <c r="M93" s="227"/>
      <c r="N93" s="230" t="s">
        <v>1045</v>
      </c>
      <c r="O93" s="230"/>
      <c r="P93" s="230"/>
      <c r="Q93" s="227"/>
      <c r="R93" s="230" t="s">
        <v>1046</v>
      </c>
      <c r="S93" s="230"/>
      <c r="T93" s="230"/>
      <c r="U93" s="250"/>
    </row>
    <row r="94" spans="1:21" ht="11.85" customHeight="1">
      <c r="A94" s="314" t="s">
        <v>1047</v>
      </c>
      <c r="B94" s="314"/>
      <c r="C94" s="314"/>
      <c r="D94" s="314"/>
      <c r="E94" s="314"/>
      <c r="F94" s="314"/>
      <c r="G94" s="314"/>
      <c r="H94" s="314"/>
      <c r="I94" s="314"/>
      <c r="J94" s="314"/>
      <c r="K94" s="314"/>
      <c r="L94" s="227"/>
      <c r="M94" s="227"/>
      <c r="N94" s="230" t="s">
        <v>289</v>
      </c>
      <c r="O94" s="230"/>
      <c r="P94" s="230"/>
      <c r="Q94" s="227"/>
      <c r="R94" s="230" t="s">
        <v>289</v>
      </c>
      <c r="S94" s="230"/>
      <c r="T94" s="230"/>
      <c r="U94" s="250"/>
    </row>
    <row r="95" spans="1:21" ht="11.1" customHeight="1">
      <c r="A95" s="314" t="s">
        <v>1048</v>
      </c>
      <c r="B95" s="314"/>
      <c r="C95" s="314"/>
      <c r="D95" s="314"/>
      <c r="E95" s="314"/>
      <c r="F95" s="314"/>
      <c r="G95" s="314"/>
      <c r="H95" s="314"/>
      <c r="I95" s="314"/>
      <c r="J95" s="314"/>
      <c r="K95" s="314"/>
      <c r="L95" s="227"/>
      <c r="M95" s="227"/>
      <c r="N95" s="230" t="s">
        <v>289</v>
      </c>
      <c r="O95" s="230"/>
      <c r="P95" s="230"/>
      <c r="Q95" s="227"/>
      <c r="R95" s="230" t="s">
        <v>289</v>
      </c>
      <c r="S95" s="230"/>
      <c r="T95" s="230"/>
      <c r="U95" s="250"/>
    </row>
    <row r="96" spans="1:21" ht="11.85" customHeight="1">
      <c r="A96" s="314" t="s">
        <v>1049</v>
      </c>
      <c r="B96" s="314"/>
      <c r="C96" s="314"/>
      <c r="D96" s="314"/>
      <c r="E96" s="314"/>
      <c r="F96" s="314"/>
      <c r="G96" s="314"/>
      <c r="H96" s="314"/>
      <c r="I96" s="314"/>
      <c r="J96" s="314"/>
      <c r="K96" s="314"/>
      <c r="L96" s="227"/>
      <c r="M96" s="227"/>
      <c r="N96" s="230" t="s">
        <v>1050</v>
      </c>
      <c r="O96" s="230"/>
      <c r="P96" s="230"/>
      <c r="Q96" s="227"/>
      <c r="R96" s="230" t="s">
        <v>1051</v>
      </c>
      <c r="S96" s="230"/>
      <c r="T96" s="230"/>
      <c r="U96" s="250"/>
    </row>
    <row r="97" spans="1:21" ht="17.850000000000001" customHeight="1">
      <c r="A97" s="248"/>
      <c r="B97" s="248"/>
      <c r="C97" s="248"/>
      <c r="D97" s="248"/>
      <c r="E97" s="248"/>
      <c r="F97" s="248"/>
      <c r="G97" s="248"/>
      <c r="H97" s="248"/>
      <c r="I97" s="248"/>
      <c r="J97" s="248"/>
      <c r="K97" s="248"/>
      <c r="L97" s="248"/>
      <c r="M97" s="248"/>
      <c r="N97" s="248"/>
      <c r="O97" s="248"/>
      <c r="P97" s="248"/>
      <c r="Q97" s="248"/>
      <c r="R97" s="248"/>
      <c r="S97" s="248"/>
      <c r="T97" s="248"/>
      <c r="U97" s="250"/>
    </row>
    <row r="98" spans="1:21" ht="11.1" customHeight="1">
      <c r="A98" s="360" t="s">
        <v>1052</v>
      </c>
      <c r="B98" s="360"/>
      <c r="C98" s="360"/>
      <c r="D98" s="360"/>
      <c r="E98" s="360"/>
      <c r="F98" s="360"/>
      <c r="G98" s="360"/>
      <c r="H98" s="360"/>
      <c r="I98" s="360"/>
      <c r="J98" s="360"/>
      <c r="K98" s="360"/>
      <c r="L98" s="227"/>
      <c r="M98" s="227"/>
      <c r="N98" s="361" t="s">
        <v>940</v>
      </c>
      <c r="O98" s="361"/>
      <c r="P98" s="361"/>
      <c r="Q98" s="7"/>
      <c r="R98" s="361" t="s">
        <v>941</v>
      </c>
      <c r="S98" s="361"/>
      <c r="T98" s="361"/>
      <c r="U98" s="250"/>
    </row>
    <row r="99" spans="1:21" ht="3" customHeight="1">
      <c r="A99" s="329"/>
      <c r="B99" s="329"/>
      <c r="C99" s="329"/>
      <c r="D99" s="329"/>
      <c r="E99" s="329"/>
      <c r="F99" s="329"/>
      <c r="G99" s="329"/>
      <c r="H99" s="329"/>
      <c r="I99" s="329"/>
      <c r="J99" s="329"/>
      <c r="K99" s="329"/>
      <c r="L99" s="329"/>
      <c r="M99" s="329"/>
      <c r="N99" s="329"/>
      <c r="O99" s="329"/>
      <c r="P99" s="329"/>
      <c r="Q99" s="329"/>
      <c r="R99" s="329"/>
      <c r="S99" s="329"/>
      <c r="T99" s="329"/>
      <c r="U99" s="250"/>
    </row>
    <row r="100" spans="1:21" ht="17.850000000000001" customHeight="1">
      <c r="A100" s="251"/>
      <c r="B100" s="251"/>
      <c r="C100" s="251"/>
      <c r="D100" s="251"/>
      <c r="E100" s="251"/>
      <c r="F100" s="251"/>
      <c r="G100" s="251"/>
      <c r="H100" s="251"/>
      <c r="I100" s="251"/>
      <c r="J100" s="251"/>
      <c r="K100" s="251"/>
      <c r="L100" s="251"/>
      <c r="M100" s="251"/>
      <c r="N100" s="251"/>
      <c r="O100" s="251"/>
      <c r="P100" s="251"/>
      <c r="Q100" s="251"/>
      <c r="R100" s="251"/>
      <c r="S100" s="251"/>
      <c r="T100" s="251"/>
      <c r="U100" s="251"/>
    </row>
    <row r="101" spans="1:21" ht="5.85" customHeight="1">
      <c r="A101" s="357" t="s">
        <v>1053</v>
      </c>
      <c r="B101" s="357"/>
      <c r="C101" s="357"/>
      <c r="D101" s="357"/>
      <c r="E101" s="357"/>
      <c r="F101" s="357"/>
      <c r="G101" s="357"/>
      <c r="H101" s="357"/>
      <c r="I101" s="357"/>
      <c r="J101" s="357"/>
      <c r="K101" s="357"/>
      <c r="L101" s="357"/>
      <c r="M101" s="357"/>
      <c r="N101" s="357"/>
      <c r="O101" s="357"/>
      <c r="P101" s="357"/>
      <c r="Q101" s="357"/>
      <c r="R101" s="357"/>
      <c r="S101" s="357"/>
      <c r="T101" s="357"/>
      <c r="U101" s="250"/>
    </row>
    <row r="102" spans="1:21" ht="3" customHeight="1">
      <c r="A102" s="358"/>
      <c r="B102" s="358"/>
      <c r="C102" s="358"/>
      <c r="D102" s="358"/>
      <c r="E102" s="358"/>
      <c r="F102" s="358"/>
      <c r="G102" s="358"/>
      <c r="H102" s="358"/>
      <c r="I102" s="358"/>
      <c r="J102" s="358"/>
      <c r="K102" s="358"/>
      <c r="L102" s="358"/>
      <c r="M102" s="358"/>
      <c r="N102" s="340" t="s">
        <v>259</v>
      </c>
      <c r="O102" s="340"/>
      <c r="P102" s="340"/>
      <c r="Q102" s="14"/>
      <c r="R102" s="340" t="s">
        <v>260</v>
      </c>
      <c r="S102" s="340"/>
      <c r="T102" s="340"/>
      <c r="U102" s="250"/>
    </row>
    <row r="103" spans="1:21" ht="25.9" customHeight="1">
      <c r="A103" s="248"/>
      <c r="B103" s="248"/>
      <c r="C103" s="248"/>
      <c r="D103" s="248"/>
      <c r="E103" s="248"/>
      <c r="F103" s="248"/>
      <c r="G103" s="248"/>
      <c r="H103" s="248"/>
      <c r="I103" s="248"/>
      <c r="J103" s="248"/>
      <c r="K103" s="248"/>
      <c r="L103" s="248"/>
      <c r="M103" s="248"/>
      <c r="N103" s="340"/>
      <c r="O103" s="340"/>
      <c r="P103" s="340"/>
      <c r="Q103" s="227"/>
      <c r="R103" s="340"/>
      <c r="S103" s="340"/>
      <c r="T103" s="340"/>
      <c r="U103" s="250"/>
    </row>
    <row r="104" spans="1:21" ht="11.85" customHeight="1">
      <c r="A104" s="314" t="s">
        <v>1054</v>
      </c>
      <c r="B104" s="314"/>
      <c r="C104" s="314"/>
      <c r="D104" s="314"/>
      <c r="E104" s="314"/>
      <c r="F104" s="314"/>
      <c r="G104" s="314"/>
      <c r="H104" s="314"/>
      <c r="I104" s="314"/>
      <c r="J104" s="314"/>
      <c r="K104" s="314"/>
      <c r="L104" s="227"/>
      <c r="M104" s="227"/>
      <c r="N104" s="359" t="s">
        <v>328</v>
      </c>
      <c r="O104" s="359"/>
      <c r="P104" s="359"/>
      <c r="Q104" s="227"/>
      <c r="R104" s="359" t="s">
        <v>329</v>
      </c>
      <c r="S104" s="359"/>
      <c r="T104" s="359"/>
      <c r="U104" s="250"/>
    </row>
    <row r="105" spans="1:21" ht="11.85" customHeight="1">
      <c r="A105" s="314" t="s">
        <v>1055</v>
      </c>
      <c r="B105" s="314"/>
      <c r="C105" s="314"/>
      <c r="D105" s="314"/>
      <c r="E105" s="314"/>
      <c r="F105" s="314"/>
      <c r="G105" s="314"/>
      <c r="H105" s="314"/>
      <c r="I105" s="314"/>
      <c r="J105" s="314"/>
      <c r="K105" s="314"/>
      <c r="L105" s="227"/>
      <c r="M105" s="227"/>
      <c r="N105" s="230" t="s">
        <v>1056</v>
      </c>
      <c r="O105" s="230"/>
      <c r="P105" s="230"/>
      <c r="Q105" s="227"/>
      <c r="R105" s="230" t="s">
        <v>1057</v>
      </c>
      <c r="S105" s="230"/>
      <c r="T105" s="230"/>
      <c r="U105" s="250"/>
    </row>
    <row r="106" spans="1:21" ht="11.1" customHeight="1">
      <c r="A106" s="314" t="s">
        <v>1058</v>
      </c>
      <c r="B106" s="314"/>
      <c r="C106" s="314"/>
      <c r="D106" s="314"/>
      <c r="E106" s="314"/>
      <c r="F106" s="314"/>
      <c r="G106" s="314"/>
      <c r="H106" s="314"/>
      <c r="I106" s="314"/>
      <c r="J106" s="314"/>
      <c r="K106" s="314"/>
      <c r="L106" s="227"/>
      <c r="M106" s="227"/>
      <c r="N106" s="230" t="s">
        <v>289</v>
      </c>
      <c r="O106" s="230"/>
      <c r="P106" s="230"/>
      <c r="Q106" s="227"/>
      <c r="R106" s="230" t="s">
        <v>289</v>
      </c>
      <c r="S106" s="230"/>
      <c r="T106" s="230"/>
      <c r="U106" s="250"/>
    </row>
    <row r="107" spans="1:21" ht="11.85" customHeight="1">
      <c r="A107" s="314" t="s">
        <v>1059</v>
      </c>
      <c r="B107" s="314"/>
      <c r="C107" s="314"/>
      <c r="D107" s="314"/>
      <c r="E107" s="314"/>
      <c r="F107" s="314"/>
      <c r="G107" s="314"/>
      <c r="H107" s="314"/>
      <c r="I107" s="314"/>
      <c r="J107" s="314"/>
      <c r="K107" s="314"/>
      <c r="L107" s="227"/>
      <c r="M107" s="227"/>
      <c r="N107" s="230" t="s">
        <v>289</v>
      </c>
      <c r="O107" s="230"/>
      <c r="P107" s="230"/>
      <c r="Q107" s="227"/>
      <c r="R107" s="230" t="s">
        <v>289</v>
      </c>
      <c r="S107" s="230"/>
      <c r="T107" s="230"/>
      <c r="U107" s="250"/>
    </row>
    <row r="108" spans="1:21" ht="11.85" customHeight="1">
      <c r="A108" s="314" t="s">
        <v>1060</v>
      </c>
      <c r="B108" s="314"/>
      <c r="C108" s="314"/>
      <c r="D108" s="314"/>
      <c r="E108" s="314"/>
      <c r="F108" s="314"/>
      <c r="G108" s="314"/>
      <c r="H108" s="314"/>
      <c r="I108" s="314"/>
      <c r="J108" s="314"/>
      <c r="K108" s="314"/>
      <c r="L108" s="227"/>
      <c r="M108" s="227"/>
      <c r="N108" s="230" t="s">
        <v>289</v>
      </c>
      <c r="O108" s="230"/>
      <c r="P108" s="230"/>
      <c r="Q108" s="227"/>
      <c r="R108" s="230" t="s">
        <v>289</v>
      </c>
      <c r="S108" s="230"/>
      <c r="T108" s="230"/>
      <c r="U108" s="250"/>
    </row>
    <row r="109" spans="1:21" ht="11.85" customHeight="1">
      <c r="A109" s="314" t="s">
        <v>1061</v>
      </c>
      <c r="B109" s="314"/>
      <c r="C109" s="314"/>
      <c r="D109" s="314"/>
      <c r="E109" s="314"/>
      <c r="F109" s="314"/>
      <c r="G109" s="314"/>
      <c r="H109" s="314"/>
      <c r="I109" s="314"/>
      <c r="J109" s="314"/>
      <c r="K109" s="314"/>
      <c r="L109" s="227"/>
      <c r="M109" s="227"/>
      <c r="N109" s="230" t="s">
        <v>289</v>
      </c>
      <c r="O109" s="230"/>
      <c r="P109" s="230"/>
      <c r="Q109" s="227"/>
      <c r="R109" s="230" t="s">
        <v>289</v>
      </c>
      <c r="S109" s="230"/>
      <c r="T109" s="230"/>
      <c r="U109" s="250"/>
    </row>
    <row r="110" spans="1:21" ht="11.1" customHeight="1">
      <c r="A110" s="314" t="s">
        <v>1062</v>
      </c>
      <c r="B110" s="314"/>
      <c r="C110" s="314"/>
      <c r="D110" s="314"/>
      <c r="E110" s="314"/>
      <c r="F110" s="314"/>
      <c r="G110" s="314"/>
      <c r="H110" s="314"/>
      <c r="I110" s="314"/>
      <c r="J110" s="314"/>
      <c r="K110" s="314"/>
      <c r="L110" s="227"/>
      <c r="M110" s="227"/>
      <c r="N110" s="230" t="s">
        <v>289</v>
      </c>
      <c r="O110" s="230"/>
      <c r="P110" s="230"/>
      <c r="Q110" s="227"/>
      <c r="R110" s="230" t="s">
        <v>289</v>
      </c>
      <c r="S110" s="230"/>
      <c r="T110" s="230"/>
      <c r="U110" s="250"/>
    </row>
    <row r="111" spans="1:21" ht="11.85" customHeight="1">
      <c r="A111" s="314" t="s">
        <v>1063</v>
      </c>
      <c r="B111" s="314"/>
      <c r="C111" s="314"/>
      <c r="D111" s="314"/>
      <c r="E111" s="314"/>
      <c r="F111" s="314"/>
      <c r="G111" s="314"/>
      <c r="H111" s="314"/>
      <c r="I111" s="314"/>
      <c r="J111" s="314"/>
      <c r="K111" s="314"/>
      <c r="L111" s="227"/>
      <c r="M111" s="227"/>
      <c r="N111" s="230" t="s">
        <v>289</v>
      </c>
      <c r="O111" s="230"/>
      <c r="P111" s="230"/>
      <c r="Q111" s="227"/>
      <c r="R111" s="230" t="s">
        <v>1064</v>
      </c>
      <c r="S111" s="230"/>
      <c r="T111" s="230"/>
      <c r="U111" s="250"/>
    </row>
    <row r="112" spans="1:21" ht="11.85" customHeight="1">
      <c r="A112" s="314" t="s">
        <v>1065</v>
      </c>
      <c r="B112" s="314"/>
      <c r="C112" s="314"/>
      <c r="D112" s="314"/>
      <c r="E112" s="314"/>
      <c r="F112" s="314"/>
      <c r="G112" s="314"/>
      <c r="H112" s="314"/>
      <c r="I112" s="314"/>
      <c r="J112" s="314"/>
      <c r="K112" s="314"/>
      <c r="L112" s="227"/>
      <c r="M112" s="227"/>
      <c r="N112" s="230" t="s">
        <v>289</v>
      </c>
      <c r="O112" s="230"/>
      <c r="P112" s="230"/>
      <c r="Q112" s="227"/>
      <c r="R112" s="230" t="s">
        <v>289</v>
      </c>
      <c r="S112" s="230"/>
      <c r="T112" s="230"/>
      <c r="U112" s="250"/>
    </row>
    <row r="113" spans="1:21" ht="17.850000000000001" customHeight="1">
      <c r="A113" s="248"/>
      <c r="B113" s="248"/>
      <c r="C113" s="248"/>
      <c r="D113" s="248"/>
      <c r="E113" s="248"/>
      <c r="F113" s="248"/>
      <c r="G113" s="248"/>
      <c r="H113" s="248"/>
      <c r="I113" s="248"/>
      <c r="J113" s="248"/>
      <c r="K113" s="248"/>
      <c r="L113" s="248"/>
      <c r="M113" s="248"/>
      <c r="N113" s="248"/>
      <c r="O113" s="248"/>
      <c r="P113" s="248"/>
      <c r="Q113" s="248"/>
      <c r="R113" s="248"/>
      <c r="S113" s="248"/>
      <c r="T113" s="248"/>
      <c r="U113" s="250"/>
    </row>
    <row r="114" spans="1:21" ht="11.1" customHeight="1">
      <c r="A114" s="360" t="s">
        <v>1066</v>
      </c>
      <c r="B114" s="360"/>
      <c r="C114" s="360"/>
      <c r="D114" s="360"/>
      <c r="E114" s="360"/>
      <c r="F114" s="360"/>
      <c r="G114" s="360"/>
      <c r="H114" s="360"/>
      <c r="I114" s="360"/>
      <c r="J114" s="360"/>
      <c r="K114" s="360"/>
      <c r="L114" s="227"/>
      <c r="M114" s="227"/>
      <c r="N114" s="361" t="s">
        <v>944</v>
      </c>
      <c r="O114" s="361"/>
      <c r="P114" s="361"/>
      <c r="Q114" s="7"/>
      <c r="R114" s="361" t="s">
        <v>945</v>
      </c>
      <c r="S114" s="361"/>
      <c r="T114" s="361"/>
      <c r="U114" s="250"/>
    </row>
    <row r="115" spans="1:21" ht="3" customHeight="1">
      <c r="A115" s="329"/>
      <c r="B115" s="329"/>
      <c r="C115" s="329"/>
      <c r="D115" s="329"/>
      <c r="E115" s="329"/>
      <c r="F115" s="329"/>
      <c r="G115" s="329"/>
      <c r="H115" s="329"/>
      <c r="I115" s="329"/>
      <c r="J115" s="329"/>
      <c r="K115" s="329"/>
      <c r="L115" s="329"/>
      <c r="M115" s="329"/>
      <c r="N115" s="329"/>
      <c r="O115" s="329"/>
      <c r="P115" s="329"/>
      <c r="Q115" s="329"/>
      <c r="R115" s="329"/>
      <c r="S115" s="329"/>
      <c r="T115" s="329"/>
      <c r="U115" s="250"/>
    </row>
    <row r="116" spans="1:21" ht="17.850000000000001" customHeight="1">
      <c r="A116" s="251"/>
      <c r="B116" s="251"/>
      <c r="C116" s="251"/>
      <c r="D116" s="251"/>
      <c r="E116" s="251"/>
      <c r="F116" s="251"/>
      <c r="G116" s="251"/>
      <c r="H116" s="251"/>
      <c r="I116" s="251"/>
      <c r="J116" s="251"/>
      <c r="K116" s="251"/>
      <c r="L116" s="251"/>
      <c r="M116" s="251"/>
      <c r="N116" s="251"/>
      <c r="O116" s="251"/>
      <c r="P116" s="251"/>
      <c r="Q116" s="251"/>
      <c r="R116" s="251"/>
      <c r="S116" s="251"/>
      <c r="T116" s="251"/>
      <c r="U116" s="251"/>
    </row>
    <row r="117" spans="1:21" ht="5.85" customHeight="1">
      <c r="A117" s="357" t="s">
        <v>1067</v>
      </c>
      <c r="B117" s="357"/>
      <c r="C117" s="357"/>
      <c r="D117" s="357"/>
      <c r="E117" s="357"/>
      <c r="F117" s="357"/>
      <c r="G117" s="357"/>
      <c r="H117" s="357"/>
      <c r="I117" s="357"/>
      <c r="J117" s="357"/>
      <c r="K117" s="357"/>
      <c r="L117" s="357"/>
      <c r="M117" s="357"/>
      <c r="N117" s="357"/>
      <c r="O117" s="357"/>
      <c r="P117" s="357"/>
      <c r="Q117" s="357"/>
      <c r="R117" s="357"/>
      <c r="S117" s="357"/>
      <c r="T117" s="357"/>
      <c r="U117" s="250"/>
    </row>
    <row r="118" spans="1:21" ht="3" customHeight="1">
      <c r="A118" s="358"/>
      <c r="B118" s="358"/>
      <c r="C118" s="358"/>
      <c r="D118" s="358"/>
      <c r="E118" s="358"/>
      <c r="F118" s="358"/>
      <c r="G118" s="358"/>
      <c r="H118" s="358"/>
      <c r="I118" s="358"/>
      <c r="J118" s="358"/>
      <c r="K118" s="358"/>
      <c r="L118" s="358"/>
      <c r="M118" s="358"/>
      <c r="N118" s="340" t="s">
        <v>259</v>
      </c>
      <c r="O118" s="340"/>
      <c r="P118" s="340"/>
      <c r="Q118" s="14"/>
      <c r="R118" s="340" t="s">
        <v>260</v>
      </c>
      <c r="S118" s="340"/>
      <c r="T118" s="340"/>
      <c r="U118" s="250"/>
    </row>
    <row r="119" spans="1:21" ht="25.9" customHeight="1">
      <c r="A119" s="248"/>
      <c r="B119" s="248"/>
      <c r="C119" s="248"/>
      <c r="D119" s="248"/>
      <c r="E119" s="248"/>
      <c r="F119" s="248"/>
      <c r="G119" s="248"/>
      <c r="H119" s="248"/>
      <c r="I119" s="248"/>
      <c r="J119" s="248"/>
      <c r="K119" s="248"/>
      <c r="L119" s="248"/>
      <c r="M119" s="248"/>
      <c r="N119" s="340"/>
      <c r="O119" s="340"/>
      <c r="P119" s="340"/>
      <c r="Q119" s="227"/>
      <c r="R119" s="340"/>
      <c r="S119" s="340"/>
      <c r="T119" s="340"/>
      <c r="U119" s="250"/>
    </row>
    <row r="120" spans="1:21" ht="11.85" customHeight="1">
      <c r="A120" s="314" t="s">
        <v>1068</v>
      </c>
      <c r="B120" s="314"/>
      <c r="C120" s="314"/>
      <c r="D120" s="314"/>
      <c r="E120" s="314"/>
      <c r="F120" s="314"/>
      <c r="G120" s="314"/>
      <c r="H120" s="314"/>
      <c r="I120" s="314"/>
      <c r="J120" s="314"/>
      <c r="K120" s="314"/>
      <c r="L120" s="227"/>
      <c r="M120" s="227"/>
      <c r="N120" s="359" t="s">
        <v>289</v>
      </c>
      <c r="O120" s="359"/>
      <c r="P120" s="359"/>
      <c r="Q120" s="227"/>
      <c r="R120" s="359" t="s">
        <v>1069</v>
      </c>
      <c r="S120" s="359"/>
      <c r="T120" s="359"/>
      <c r="U120" s="250"/>
    </row>
    <row r="121" spans="1:21" ht="11.85" customHeight="1">
      <c r="A121" s="314" t="s">
        <v>1070</v>
      </c>
      <c r="B121" s="314"/>
      <c r="C121" s="314"/>
      <c r="D121" s="314"/>
      <c r="E121" s="314"/>
      <c r="F121" s="314"/>
      <c r="G121" s="314"/>
      <c r="H121" s="314"/>
      <c r="I121" s="314"/>
      <c r="J121" s="314"/>
      <c r="K121" s="314"/>
      <c r="L121" s="227"/>
      <c r="M121" s="227"/>
      <c r="N121" s="230" t="s">
        <v>289</v>
      </c>
      <c r="O121" s="230"/>
      <c r="P121" s="230"/>
      <c r="Q121" s="227"/>
      <c r="R121" s="230" t="s">
        <v>289</v>
      </c>
      <c r="S121" s="230"/>
      <c r="T121" s="230"/>
      <c r="U121" s="250"/>
    </row>
    <row r="122" spans="1:21" ht="11.1" customHeight="1">
      <c r="A122" s="314" t="s">
        <v>1071</v>
      </c>
      <c r="B122" s="314"/>
      <c r="C122" s="314"/>
      <c r="D122" s="314"/>
      <c r="E122" s="314"/>
      <c r="F122" s="314"/>
      <c r="G122" s="314"/>
      <c r="H122" s="314"/>
      <c r="I122" s="314"/>
      <c r="J122" s="314"/>
      <c r="K122" s="314"/>
      <c r="L122" s="227"/>
      <c r="M122" s="227"/>
      <c r="N122" s="230" t="s">
        <v>1072</v>
      </c>
      <c r="O122" s="230"/>
      <c r="P122" s="230"/>
      <c r="Q122" s="227"/>
      <c r="R122" s="230" t="s">
        <v>1073</v>
      </c>
      <c r="S122" s="230"/>
      <c r="T122" s="230"/>
      <c r="U122" s="250"/>
    </row>
    <row r="123" spans="1:21" ht="11.85" customHeight="1">
      <c r="A123" s="314" t="s">
        <v>1074</v>
      </c>
      <c r="B123" s="314"/>
      <c r="C123" s="314"/>
      <c r="D123" s="314"/>
      <c r="E123" s="314"/>
      <c r="F123" s="314"/>
      <c r="G123" s="314"/>
      <c r="H123" s="314"/>
      <c r="I123" s="314"/>
      <c r="J123" s="314"/>
      <c r="K123" s="314"/>
      <c r="L123" s="227"/>
      <c r="M123" s="227"/>
      <c r="N123" s="230" t="s">
        <v>248</v>
      </c>
      <c r="O123" s="230"/>
      <c r="P123" s="230"/>
      <c r="Q123" s="227"/>
      <c r="R123" s="230" t="s">
        <v>1075</v>
      </c>
      <c r="S123" s="230"/>
      <c r="T123" s="230"/>
      <c r="U123" s="250"/>
    </row>
    <row r="124" spans="1:21" ht="11.85" customHeight="1">
      <c r="A124" s="314" t="s">
        <v>1076</v>
      </c>
      <c r="B124" s="314"/>
      <c r="C124" s="314"/>
      <c r="D124" s="314"/>
      <c r="E124" s="314"/>
      <c r="F124" s="314"/>
      <c r="G124" s="314"/>
      <c r="H124" s="314"/>
      <c r="I124" s="314"/>
      <c r="J124" s="314"/>
      <c r="K124" s="314"/>
      <c r="L124" s="227"/>
      <c r="M124" s="227"/>
      <c r="N124" s="230" t="s">
        <v>289</v>
      </c>
      <c r="O124" s="230"/>
      <c r="P124" s="230"/>
      <c r="Q124" s="227"/>
      <c r="R124" s="230" t="s">
        <v>289</v>
      </c>
      <c r="S124" s="230"/>
      <c r="T124" s="230"/>
      <c r="U124" s="250"/>
    </row>
    <row r="125" spans="1:21" ht="17.100000000000001" customHeight="1">
      <c r="A125" s="248"/>
      <c r="B125" s="248"/>
      <c r="C125" s="248"/>
      <c r="D125" s="248"/>
      <c r="E125" s="248"/>
      <c r="F125" s="248"/>
      <c r="G125" s="248"/>
      <c r="H125" s="248"/>
      <c r="I125" s="248"/>
      <c r="J125" s="248"/>
      <c r="K125" s="248"/>
      <c r="L125" s="248"/>
      <c r="M125" s="248"/>
      <c r="N125" s="248"/>
      <c r="O125" s="248"/>
      <c r="P125" s="248"/>
      <c r="Q125" s="248"/>
      <c r="R125" s="248"/>
      <c r="S125" s="248"/>
      <c r="T125" s="248"/>
      <c r="U125" s="250"/>
    </row>
    <row r="126" spans="1:21" ht="11.85" customHeight="1">
      <c r="A126" s="360" t="s">
        <v>1077</v>
      </c>
      <c r="B126" s="360"/>
      <c r="C126" s="360"/>
      <c r="D126" s="360"/>
      <c r="E126" s="360"/>
      <c r="F126" s="360"/>
      <c r="G126" s="360"/>
      <c r="H126" s="360"/>
      <c r="I126" s="360"/>
      <c r="J126" s="360"/>
      <c r="K126" s="360"/>
      <c r="L126" s="227"/>
      <c r="M126" s="227"/>
      <c r="N126" s="361" t="s">
        <v>948</v>
      </c>
      <c r="O126" s="361"/>
      <c r="P126" s="361"/>
      <c r="Q126" s="7"/>
      <c r="R126" s="361" t="s">
        <v>949</v>
      </c>
      <c r="S126" s="361"/>
      <c r="T126" s="361"/>
      <c r="U126" s="250"/>
    </row>
    <row r="127" spans="1:21" ht="3" customHeight="1">
      <c r="A127" s="329"/>
      <c r="B127" s="329"/>
      <c r="C127" s="329"/>
      <c r="D127" s="329"/>
      <c r="E127" s="329"/>
      <c r="F127" s="329"/>
      <c r="G127" s="329"/>
      <c r="H127" s="329"/>
      <c r="I127" s="329"/>
      <c r="J127" s="329"/>
      <c r="K127" s="329"/>
      <c r="L127" s="329"/>
      <c r="M127" s="329"/>
      <c r="N127" s="329"/>
      <c r="O127" s="329"/>
      <c r="P127" s="329"/>
      <c r="Q127" s="329"/>
      <c r="R127" s="329"/>
      <c r="S127" s="329"/>
      <c r="T127" s="329"/>
      <c r="U127" s="250"/>
    </row>
    <row r="128" spans="1:21" ht="17.850000000000001" customHeight="1">
      <c r="A128" s="251"/>
      <c r="B128" s="251"/>
      <c r="C128" s="251"/>
      <c r="D128" s="251"/>
      <c r="E128" s="251"/>
      <c r="F128" s="251"/>
      <c r="G128" s="251"/>
      <c r="H128" s="251"/>
      <c r="I128" s="251"/>
      <c r="J128" s="251"/>
      <c r="K128" s="251"/>
      <c r="L128" s="251"/>
      <c r="M128" s="251"/>
      <c r="N128" s="251"/>
      <c r="O128" s="251"/>
      <c r="P128" s="251"/>
      <c r="Q128" s="251"/>
      <c r="R128" s="251"/>
      <c r="S128" s="251"/>
      <c r="T128" s="251"/>
      <c r="U128" s="251"/>
    </row>
    <row r="129" spans="1:21" ht="5.85" customHeight="1">
      <c r="A129" s="357" t="s">
        <v>1078</v>
      </c>
      <c r="B129" s="357"/>
      <c r="C129" s="357"/>
      <c r="D129" s="357"/>
      <c r="E129" s="357"/>
      <c r="F129" s="357"/>
      <c r="G129" s="357"/>
      <c r="H129" s="357"/>
      <c r="I129" s="357"/>
      <c r="J129" s="357"/>
      <c r="K129" s="357"/>
      <c r="L129" s="357"/>
      <c r="M129" s="357"/>
      <c r="N129" s="357"/>
      <c r="O129" s="357"/>
      <c r="P129" s="357"/>
      <c r="Q129" s="357"/>
      <c r="R129" s="357"/>
      <c r="S129" s="357"/>
      <c r="T129" s="357"/>
      <c r="U129" s="250"/>
    </row>
    <row r="130" spans="1:21" ht="3" customHeight="1">
      <c r="A130" s="358"/>
      <c r="B130" s="358"/>
      <c r="C130" s="358"/>
      <c r="D130" s="358"/>
      <c r="E130" s="358"/>
      <c r="F130" s="358"/>
      <c r="G130" s="358"/>
      <c r="H130" s="358"/>
      <c r="I130" s="358"/>
      <c r="J130" s="358"/>
      <c r="K130" s="358"/>
      <c r="L130" s="358"/>
      <c r="M130" s="358"/>
      <c r="N130" s="340" t="s">
        <v>259</v>
      </c>
      <c r="O130" s="340"/>
      <c r="P130" s="340"/>
      <c r="Q130" s="14"/>
      <c r="R130" s="340" t="s">
        <v>260</v>
      </c>
      <c r="S130" s="340"/>
      <c r="T130" s="340"/>
      <c r="U130" s="250"/>
    </row>
    <row r="131" spans="1:21" ht="25.9" customHeight="1">
      <c r="A131" s="248"/>
      <c r="B131" s="248"/>
      <c r="C131" s="248"/>
      <c r="D131" s="248"/>
      <c r="E131" s="248"/>
      <c r="F131" s="248"/>
      <c r="G131" s="248"/>
      <c r="H131" s="248"/>
      <c r="I131" s="248"/>
      <c r="J131" s="248"/>
      <c r="K131" s="248"/>
      <c r="L131" s="248"/>
      <c r="M131" s="248"/>
      <c r="N131" s="340"/>
      <c r="O131" s="340"/>
      <c r="P131" s="340"/>
      <c r="Q131" s="227"/>
      <c r="R131" s="340"/>
      <c r="S131" s="340"/>
      <c r="T131" s="340"/>
      <c r="U131" s="250"/>
    </row>
    <row r="132" spans="1:21" ht="11.85" customHeight="1">
      <c r="A132" s="314" t="s">
        <v>1079</v>
      </c>
      <c r="B132" s="314"/>
      <c r="C132" s="314"/>
      <c r="D132" s="314"/>
      <c r="E132" s="314"/>
      <c r="F132" s="314"/>
      <c r="G132" s="314"/>
      <c r="H132" s="314"/>
      <c r="I132" s="314"/>
      <c r="J132" s="314"/>
      <c r="K132" s="314"/>
      <c r="L132" s="227"/>
      <c r="M132" s="227"/>
      <c r="N132" s="359" t="s">
        <v>289</v>
      </c>
      <c r="O132" s="359"/>
      <c r="P132" s="359"/>
      <c r="Q132" s="227"/>
      <c r="R132" s="359" t="s">
        <v>289</v>
      </c>
      <c r="S132" s="359"/>
      <c r="T132" s="359"/>
      <c r="U132" s="250"/>
    </row>
    <row r="133" spans="1:21" ht="11.1" customHeight="1">
      <c r="A133" s="314" t="s">
        <v>1080</v>
      </c>
      <c r="B133" s="314"/>
      <c r="C133" s="314"/>
      <c r="D133" s="314"/>
      <c r="E133" s="314"/>
      <c r="F133" s="314"/>
      <c r="G133" s="314"/>
      <c r="H133" s="314"/>
      <c r="I133" s="314"/>
      <c r="J133" s="314"/>
      <c r="K133" s="314"/>
      <c r="L133" s="227"/>
      <c r="M133" s="227"/>
      <c r="N133" s="230" t="s">
        <v>289</v>
      </c>
      <c r="O133" s="230"/>
      <c r="P133" s="230"/>
      <c r="Q133" s="227"/>
      <c r="R133" s="230" t="s">
        <v>289</v>
      </c>
      <c r="S133" s="230"/>
      <c r="T133" s="230"/>
      <c r="U133" s="250"/>
    </row>
    <row r="134" spans="1:21" ht="11.85" customHeight="1">
      <c r="A134" s="314" t="s">
        <v>1081</v>
      </c>
      <c r="B134" s="314"/>
      <c r="C134" s="314"/>
      <c r="D134" s="314"/>
      <c r="E134" s="314"/>
      <c r="F134" s="314"/>
      <c r="G134" s="314"/>
      <c r="H134" s="314"/>
      <c r="I134" s="314"/>
      <c r="J134" s="314"/>
      <c r="K134" s="314"/>
      <c r="L134" s="227"/>
      <c r="M134" s="227"/>
      <c r="N134" s="230" t="s">
        <v>289</v>
      </c>
      <c r="O134" s="230"/>
      <c r="P134" s="230"/>
      <c r="Q134" s="227"/>
      <c r="R134" s="230" t="s">
        <v>289</v>
      </c>
      <c r="S134" s="230"/>
      <c r="T134" s="230"/>
      <c r="U134" s="250"/>
    </row>
    <row r="135" spans="1:21" ht="3" customHeight="1">
      <c r="A135" s="260"/>
      <c r="B135" s="260"/>
      <c r="C135" s="260"/>
      <c r="D135" s="260"/>
      <c r="E135" s="260"/>
      <c r="F135" s="260"/>
      <c r="G135" s="260"/>
      <c r="H135" s="260"/>
      <c r="I135" s="260"/>
      <c r="J135" s="260"/>
      <c r="K135" s="260"/>
      <c r="L135" s="260"/>
      <c r="M135" s="260"/>
      <c r="N135" s="260"/>
      <c r="O135" s="260"/>
      <c r="P135" s="260"/>
      <c r="Q135" s="260"/>
      <c r="R135" s="260"/>
      <c r="S135" s="260"/>
      <c r="T135" s="260"/>
      <c r="U135" s="260"/>
    </row>
    <row r="136" spans="1:21" ht="16.350000000000001" customHeight="1">
      <c r="A136" s="362" t="s">
        <v>1028</v>
      </c>
      <c r="B136" s="362"/>
      <c r="C136" s="362"/>
      <c r="D136" s="362"/>
      <c r="E136" s="362"/>
      <c r="F136" s="362"/>
      <c r="G136" s="362"/>
      <c r="H136" s="362"/>
      <c r="I136" s="362"/>
      <c r="J136" s="362"/>
      <c r="K136" s="362"/>
      <c r="L136" s="362"/>
      <c r="M136" s="362"/>
      <c r="N136" s="362"/>
      <c r="O136" s="362"/>
      <c r="P136" s="362"/>
      <c r="Q136" s="362"/>
      <c r="R136" s="362"/>
      <c r="S136" s="362"/>
      <c r="T136" s="362"/>
      <c r="U136" s="362"/>
    </row>
    <row r="137" spans="1:21" ht="1.5" customHeight="1">
      <c r="A137" s="237" t="s">
        <v>1029</v>
      </c>
      <c r="B137" s="237"/>
      <c r="C137" s="237"/>
      <c r="D137" s="237"/>
      <c r="E137" s="237"/>
      <c r="F137" s="237"/>
      <c r="G137" s="237"/>
      <c r="H137" s="237"/>
      <c r="I137" s="237"/>
      <c r="J137" s="237"/>
      <c r="K137" s="237"/>
      <c r="L137" s="237"/>
      <c r="M137" s="237"/>
      <c r="N137" s="237"/>
      <c r="O137" s="237"/>
      <c r="P137" s="237"/>
      <c r="Q137" s="237"/>
      <c r="R137" s="237"/>
      <c r="S137" s="237"/>
      <c r="T137" s="237"/>
      <c r="U137" s="237"/>
    </row>
    <row r="138" spans="1:21" ht="10.35" customHeight="1">
      <c r="A138" s="237"/>
      <c r="B138" s="237"/>
      <c r="C138" s="237"/>
      <c r="D138" s="237"/>
      <c r="E138" s="237"/>
      <c r="F138" s="237"/>
      <c r="G138" s="237"/>
      <c r="H138" s="237"/>
      <c r="I138" s="237"/>
      <c r="J138" s="237"/>
      <c r="K138" s="237"/>
      <c r="L138" s="237"/>
      <c r="M138" s="237"/>
      <c r="N138" s="237"/>
      <c r="O138" s="237"/>
      <c r="P138" s="237"/>
      <c r="Q138" s="237"/>
      <c r="R138" s="237"/>
      <c r="S138" s="237"/>
      <c r="T138" s="237"/>
      <c r="U138" s="237"/>
    </row>
    <row r="139" spans="1:21" ht="1.5" customHeight="1">
      <c r="A139" s="227"/>
      <c r="B139" s="227"/>
      <c r="C139" s="227"/>
      <c r="D139" s="227"/>
      <c r="E139" s="227"/>
      <c r="F139" s="227"/>
      <c r="G139" s="227"/>
      <c r="H139" s="227"/>
      <c r="I139" s="227"/>
      <c r="J139" s="227"/>
      <c r="K139" s="227"/>
      <c r="L139" s="227"/>
      <c r="M139" s="227"/>
      <c r="N139" s="227"/>
      <c r="O139" s="227"/>
      <c r="P139" s="227"/>
      <c r="Q139" s="227"/>
      <c r="R139" s="227"/>
      <c r="S139" s="227"/>
      <c r="T139" s="227"/>
      <c r="U139" s="227"/>
    </row>
    <row r="140" spans="1:21" ht="11.85" customHeight="1">
      <c r="A140" s="7"/>
      <c r="B140" s="336" t="s">
        <v>923</v>
      </c>
      <c r="C140" s="336"/>
      <c r="D140" s="336"/>
      <c r="E140" s="336"/>
      <c r="F140" s="336"/>
      <c r="G140" s="336"/>
      <c r="H140" s="336"/>
      <c r="I140" s="336"/>
      <c r="J140" s="336"/>
      <c r="K140" s="336"/>
      <c r="L140" s="336"/>
      <c r="M140" s="336"/>
      <c r="N140" s="336"/>
      <c r="O140" s="336"/>
      <c r="P140" s="336"/>
      <c r="Q140" s="336"/>
      <c r="R140" s="336"/>
      <c r="S140" s="7"/>
      <c r="T140" s="225" t="s">
        <v>1082</v>
      </c>
      <c r="U140" s="225"/>
    </row>
    <row r="141" spans="1:21" ht="11.1" customHeight="1">
      <c r="A141" s="227"/>
      <c r="B141" s="227"/>
      <c r="C141" s="227"/>
      <c r="D141" s="227"/>
      <c r="E141" s="227"/>
      <c r="F141" s="227"/>
      <c r="G141" s="227"/>
      <c r="H141" s="227"/>
      <c r="I141" s="227"/>
      <c r="J141" s="227"/>
      <c r="K141" s="227"/>
      <c r="L141" s="227"/>
      <c r="M141" s="227"/>
      <c r="N141" s="227"/>
      <c r="O141" s="227"/>
      <c r="P141" s="227"/>
      <c r="Q141" s="227"/>
      <c r="R141" s="227"/>
      <c r="S141" s="227"/>
      <c r="T141" s="227"/>
      <c r="U141" s="227"/>
    </row>
    <row r="142" spans="1:21" ht="11.85" customHeight="1">
      <c r="A142" s="227" t="s">
        <v>255</v>
      </c>
      <c r="B142" s="227"/>
      <c r="C142" s="227"/>
      <c r="D142" s="227"/>
      <c r="E142" s="227"/>
      <c r="F142" s="227"/>
      <c r="G142" s="227"/>
      <c r="H142" s="227"/>
      <c r="I142" s="227"/>
      <c r="J142" s="227"/>
      <c r="K142" s="227"/>
      <c r="L142" s="227"/>
      <c r="M142" s="227"/>
      <c r="N142" s="227"/>
      <c r="O142" s="227"/>
      <c r="P142" s="227"/>
      <c r="Q142" s="227"/>
      <c r="R142" s="227"/>
      <c r="S142" s="227"/>
      <c r="T142" s="227"/>
      <c r="U142" s="227"/>
    </row>
    <row r="143" spans="1:21" ht="11.85" customHeight="1">
      <c r="A143" s="227" t="s">
        <v>256</v>
      </c>
      <c r="B143" s="227"/>
      <c r="C143" s="227"/>
      <c r="D143" s="227"/>
      <c r="E143" s="227"/>
      <c r="F143" s="227"/>
      <c r="G143" s="227"/>
      <c r="H143" s="227"/>
      <c r="I143" s="227"/>
      <c r="J143" s="227"/>
      <c r="K143" s="227"/>
      <c r="L143" s="227"/>
      <c r="M143" s="227"/>
      <c r="N143" s="227"/>
      <c r="O143" s="227"/>
      <c r="P143" s="227"/>
      <c r="Q143" s="227"/>
      <c r="R143" s="227"/>
      <c r="S143" s="227"/>
      <c r="T143" s="227"/>
      <c r="U143" s="227"/>
    </row>
    <row r="144" spans="1:21" ht="11.85" customHeight="1">
      <c r="A144" s="227" t="s">
        <v>6</v>
      </c>
      <c r="B144" s="227"/>
      <c r="C144" s="227"/>
      <c r="D144" s="227"/>
      <c r="E144" s="227"/>
      <c r="F144" s="227"/>
      <c r="G144" s="227"/>
      <c r="H144" s="227"/>
      <c r="I144" s="227"/>
      <c r="J144" s="227"/>
      <c r="K144" s="227"/>
      <c r="L144" s="227"/>
      <c r="M144" s="227"/>
      <c r="N144" s="227"/>
      <c r="O144" s="227"/>
      <c r="P144" s="227"/>
      <c r="Q144" s="227"/>
      <c r="R144" s="227"/>
      <c r="S144" s="227"/>
      <c r="T144" s="227"/>
      <c r="U144" s="227"/>
    </row>
    <row r="145" spans="1:21" ht="11.1" customHeight="1">
      <c r="A145" s="331" t="s">
        <v>7</v>
      </c>
      <c r="B145" s="331"/>
      <c r="C145" s="331"/>
      <c r="D145" s="331"/>
      <c r="E145" s="331"/>
      <c r="F145" s="331"/>
      <c r="G145" s="331"/>
      <c r="H145" s="331"/>
      <c r="I145" s="331"/>
      <c r="J145" s="331"/>
      <c r="K145" s="331"/>
      <c r="L145" s="331"/>
      <c r="M145" s="331"/>
      <c r="N145" s="331"/>
      <c r="O145" s="331"/>
      <c r="P145" s="331"/>
      <c r="Q145" s="331"/>
      <c r="R145" s="331"/>
      <c r="S145" s="331"/>
      <c r="T145" s="337" t="s">
        <v>4</v>
      </c>
      <c r="U145" s="337"/>
    </row>
    <row r="146" spans="1:21" ht="11.85" customHeight="1">
      <c r="A146" s="363" t="s">
        <v>1083</v>
      </c>
      <c r="B146" s="363"/>
      <c r="C146" s="363"/>
      <c r="D146" s="363"/>
      <c r="E146" s="363"/>
      <c r="F146" s="363"/>
      <c r="G146" s="363"/>
      <c r="H146" s="363"/>
      <c r="I146" s="363"/>
      <c r="J146" s="363"/>
      <c r="K146" s="363"/>
      <c r="L146" s="261"/>
      <c r="M146" s="261"/>
      <c r="N146" s="359" t="s">
        <v>1084</v>
      </c>
      <c r="O146" s="359"/>
      <c r="P146" s="359"/>
      <c r="Q146" s="261"/>
      <c r="R146" s="359" t="s">
        <v>1085</v>
      </c>
      <c r="S146" s="359"/>
      <c r="T146" s="359"/>
      <c r="U146" s="275"/>
    </row>
    <row r="147" spans="1:21" ht="11.85" customHeight="1">
      <c r="A147" s="314" t="s">
        <v>1086</v>
      </c>
      <c r="B147" s="314"/>
      <c r="C147" s="314"/>
      <c r="D147" s="314"/>
      <c r="E147" s="314"/>
      <c r="F147" s="314"/>
      <c r="G147" s="314"/>
      <c r="H147" s="314"/>
      <c r="I147" s="314"/>
      <c r="J147" s="314"/>
      <c r="K147" s="314"/>
      <c r="L147" s="261"/>
      <c r="M147" s="261"/>
      <c r="N147" s="230" t="s">
        <v>1087</v>
      </c>
      <c r="O147" s="230"/>
      <c r="P147" s="230"/>
      <c r="Q147" s="261"/>
      <c r="R147" s="230" t="s">
        <v>1088</v>
      </c>
      <c r="S147" s="230"/>
      <c r="T147" s="230"/>
      <c r="U147" s="275"/>
    </row>
    <row r="148" spans="1:21" ht="17.850000000000001" customHeight="1">
      <c r="A148" s="248"/>
      <c r="B148" s="248"/>
      <c r="C148" s="248"/>
      <c r="D148" s="248"/>
      <c r="E148" s="248"/>
      <c r="F148" s="248"/>
      <c r="G148" s="248"/>
      <c r="H148" s="248"/>
      <c r="I148" s="248"/>
      <c r="J148" s="248"/>
      <c r="K148" s="248"/>
      <c r="L148" s="248"/>
      <c r="M148" s="248"/>
      <c r="N148" s="248"/>
      <c r="O148" s="248"/>
      <c r="P148" s="248"/>
      <c r="Q148" s="248"/>
      <c r="R148" s="248"/>
      <c r="S148" s="248"/>
      <c r="T148" s="248"/>
      <c r="U148" s="275"/>
    </row>
    <row r="149" spans="1:21" ht="11.1" customHeight="1">
      <c r="A149" s="360" t="s">
        <v>1089</v>
      </c>
      <c r="B149" s="360"/>
      <c r="C149" s="360"/>
      <c r="D149" s="360"/>
      <c r="E149" s="360"/>
      <c r="F149" s="360"/>
      <c r="G149" s="360"/>
      <c r="H149" s="360"/>
      <c r="I149" s="360"/>
      <c r="J149" s="360"/>
      <c r="K149" s="360"/>
      <c r="L149" s="227"/>
      <c r="M149" s="227"/>
      <c r="N149" s="361" t="s">
        <v>952</v>
      </c>
      <c r="O149" s="361"/>
      <c r="P149" s="361"/>
      <c r="Q149" s="7"/>
      <c r="R149" s="361" t="s">
        <v>953</v>
      </c>
      <c r="S149" s="361"/>
      <c r="T149" s="361"/>
      <c r="U149" s="275"/>
    </row>
    <row r="150" spans="1:21" ht="3" customHeight="1">
      <c r="A150" s="329"/>
      <c r="B150" s="329"/>
      <c r="C150" s="329"/>
      <c r="D150" s="329"/>
      <c r="E150" s="329"/>
      <c r="F150" s="329"/>
      <c r="G150" s="329"/>
      <c r="H150" s="329"/>
      <c r="I150" s="329"/>
      <c r="J150" s="329"/>
      <c r="K150" s="329"/>
      <c r="L150" s="329"/>
      <c r="M150" s="329"/>
      <c r="N150" s="329"/>
      <c r="O150" s="329"/>
      <c r="P150" s="329"/>
      <c r="Q150" s="329"/>
      <c r="R150" s="329"/>
      <c r="S150" s="329"/>
      <c r="T150" s="329"/>
      <c r="U150" s="275"/>
    </row>
    <row r="151" spans="1:21" ht="17.850000000000001" customHeight="1">
      <c r="A151" s="251"/>
      <c r="B151" s="251"/>
      <c r="C151" s="251"/>
      <c r="D151" s="251"/>
      <c r="E151" s="251"/>
      <c r="F151" s="251"/>
      <c r="G151" s="251"/>
      <c r="H151" s="251"/>
      <c r="I151" s="251"/>
      <c r="J151" s="251"/>
      <c r="K151" s="251"/>
      <c r="L151" s="251"/>
      <c r="M151" s="251"/>
      <c r="N151" s="251"/>
      <c r="O151" s="251"/>
      <c r="P151" s="251"/>
      <c r="Q151" s="251"/>
      <c r="R151" s="251"/>
      <c r="S151" s="251"/>
      <c r="T151" s="251"/>
      <c r="U151" s="251"/>
    </row>
    <row r="152" spans="1:21" ht="5.85" customHeight="1">
      <c r="A152" s="357" t="s">
        <v>1090</v>
      </c>
      <c r="B152" s="357"/>
      <c r="C152" s="357"/>
      <c r="D152" s="357"/>
      <c r="E152" s="357"/>
      <c r="F152" s="357"/>
      <c r="G152" s="357"/>
      <c r="H152" s="357"/>
      <c r="I152" s="357"/>
      <c r="J152" s="357"/>
      <c r="K152" s="357"/>
      <c r="L152" s="357"/>
      <c r="M152" s="357"/>
      <c r="N152" s="357"/>
      <c r="O152" s="357"/>
      <c r="P152" s="357"/>
      <c r="Q152" s="357"/>
      <c r="R152" s="357"/>
      <c r="S152" s="357"/>
      <c r="T152" s="357"/>
      <c r="U152" s="250"/>
    </row>
    <row r="153" spans="1:21" ht="3" customHeight="1">
      <c r="A153" s="358"/>
      <c r="B153" s="358"/>
      <c r="C153" s="358"/>
      <c r="D153" s="358"/>
      <c r="E153" s="358"/>
      <c r="F153" s="358"/>
      <c r="G153" s="358"/>
      <c r="H153" s="358"/>
      <c r="I153" s="358"/>
      <c r="J153" s="358"/>
      <c r="K153" s="358"/>
      <c r="L153" s="358"/>
      <c r="M153" s="358"/>
      <c r="N153" s="340" t="s">
        <v>259</v>
      </c>
      <c r="O153" s="340"/>
      <c r="P153" s="340"/>
      <c r="Q153" s="14"/>
      <c r="R153" s="340" t="s">
        <v>260</v>
      </c>
      <c r="S153" s="340"/>
      <c r="T153" s="340"/>
      <c r="U153" s="250"/>
    </row>
    <row r="154" spans="1:21" ht="25.9" customHeight="1">
      <c r="A154" s="248"/>
      <c r="B154" s="248"/>
      <c r="C154" s="248"/>
      <c r="D154" s="248"/>
      <c r="E154" s="248"/>
      <c r="F154" s="248"/>
      <c r="G154" s="248"/>
      <c r="H154" s="248"/>
      <c r="I154" s="248"/>
      <c r="J154" s="248"/>
      <c r="K154" s="248"/>
      <c r="L154" s="248"/>
      <c r="M154" s="248"/>
      <c r="N154" s="340"/>
      <c r="O154" s="340"/>
      <c r="P154" s="340"/>
      <c r="Q154" s="227"/>
      <c r="R154" s="340"/>
      <c r="S154" s="340"/>
      <c r="T154" s="340"/>
      <c r="U154" s="250"/>
    </row>
    <row r="155" spans="1:21" ht="11.85" customHeight="1">
      <c r="A155" s="314" t="s">
        <v>1091</v>
      </c>
      <c r="B155" s="314"/>
      <c r="C155" s="314"/>
      <c r="D155" s="314"/>
      <c r="E155" s="314"/>
      <c r="F155" s="314"/>
      <c r="G155" s="314"/>
      <c r="H155" s="314"/>
      <c r="I155" s="314"/>
      <c r="J155" s="314"/>
      <c r="K155" s="314"/>
      <c r="L155" s="227"/>
      <c r="M155" s="227"/>
      <c r="N155" s="359" t="s">
        <v>1092</v>
      </c>
      <c r="O155" s="359"/>
      <c r="P155" s="359"/>
      <c r="Q155" s="227"/>
      <c r="R155" s="359" t="s">
        <v>1093</v>
      </c>
      <c r="S155" s="359"/>
      <c r="T155" s="359"/>
      <c r="U155" s="250"/>
    </row>
    <row r="156" spans="1:21" ht="11.85" customHeight="1">
      <c r="A156" s="314" t="s">
        <v>1094</v>
      </c>
      <c r="B156" s="314"/>
      <c r="C156" s="314"/>
      <c r="D156" s="314"/>
      <c r="E156" s="314"/>
      <c r="F156" s="314"/>
      <c r="G156" s="314"/>
      <c r="H156" s="314"/>
      <c r="I156" s="314"/>
      <c r="J156" s="314"/>
      <c r="K156" s="314"/>
      <c r="L156" s="227"/>
      <c r="M156" s="227"/>
      <c r="N156" s="230" t="s">
        <v>1095</v>
      </c>
      <c r="O156" s="230"/>
      <c r="P156" s="230"/>
      <c r="Q156" s="227"/>
      <c r="R156" s="230" t="s">
        <v>1096</v>
      </c>
      <c r="S156" s="230"/>
      <c r="T156" s="230"/>
      <c r="U156" s="250"/>
    </row>
    <row r="157" spans="1:21" ht="11.1" customHeight="1">
      <c r="A157" s="314" t="s">
        <v>1097</v>
      </c>
      <c r="B157" s="314"/>
      <c r="C157" s="314"/>
      <c r="D157" s="314"/>
      <c r="E157" s="314"/>
      <c r="F157" s="314"/>
      <c r="G157" s="314"/>
      <c r="H157" s="314"/>
      <c r="I157" s="314"/>
      <c r="J157" s="314"/>
      <c r="K157" s="314"/>
      <c r="L157" s="227"/>
      <c r="M157" s="227"/>
      <c r="N157" s="230" t="s">
        <v>1098</v>
      </c>
      <c r="O157" s="230"/>
      <c r="P157" s="230"/>
      <c r="Q157" s="227"/>
      <c r="R157" s="230" t="s">
        <v>1099</v>
      </c>
      <c r="S157" s="230"/>
      <c r="T157" s="230"/>
      <c r="U157" s="250"/>
    </row>
    <row r="158" spans="1:21" ht="11.85" customHeight="1">
      <c r="A158" s="314" t="s">
        <v>1100</v>
      </c>
      <c r="B158" s="314"/>
      <c r="C158" s="314"/>
      <c r="D158" s="314"/>
      <c r="E158" s="314"/>
      <c r="F158" s="314"/>
      <c r="G158" s="314"/>
      <c r="H158" s="314"/>
      <c r="I158" s="314"/>
      <c r="J158" s="314"/>
      <c r="K158" s="314"/>
      <c r="L158" s="227"/>
      <c r="M158" s="227"/>
      <c r="N158" s="230" t="s">
        <v>1101</v>
      </c>
      <c r="O158" s="230"/>
      <c r="P158" s="230"/>
      <c r="Q158" s="227"/>
      <c r="R158" s="230" t="s">
        <v>1102</v>
      </c>
      <c r="S158" s="230"/>
      <c r="T158" s="230"/>
      <c r="U158" s="250"/>
    </row>
    <row r="159" spans="1:21" ht="17.850000000000001" customHeight="1">
      <c r="A159" s="248"/>
      <c r="B159" s="248"/>
      <c r="C159" s="248"/>
      <c r="D159" s="248"/>
      <c r="E159" s="248"/>
      <c r="F159" s="248"/>
      <c r="G159" s="248"/>
      <c r="H159" s="248"/>
      <c r="I159" s="248"/>
      <c r="J159" s="248"/>
      <c r="K159" s="248"/>
      <c r="L159" s="248"/>
      <c r="M159" s="248"/>
      <c r="N159" s="248"/>
      <c r="O159" s="248"/>
      <c r="P159" s="248"/>
      <c r="Q159" s="248"/>
      <c r="R159" s="248"/>
      <c r="S159" s="248"/>
      <c r="T159" s="248"/>
      <c r="U159" s="250"/>
    </row>
    <row r="160" spans="1:21" ht="11.85" customHeight="1">
      <c r="A160" s="360" t="s">
        <v>1103</v>
      </c>
      <c r="B160" s="360"/>
      <c r="C160" s="360"/>
      <c r="D160" s="360"/>
      <c r="E160" s="360"/>
      <c r="F160" s="360"/>
      <c r="G160" s="360"/>
      <c r="H160" s="360"/>
      <c r="I160" s="360"/>
      <c r="J160" s="360"/>
      <c r="K160" s="360"/>
      <c r="L160" s="227"/>
      <c r="M160" s="227"/>
      <c r="N160" s="361" t="s">
        <v>960</v>
      </c>
      <c r="O160" s="361"/>
      <c r="P160" s="361"/>
      <c r="Q160" s="7"/>
      <c r="R160" s="361" t="s">
        <v>961</v>
      </c>
      <c r="S160" s="361"/>
      <c r="T160" s="361"/>
      <c r="U160" s="250"/>
    </row>
    <row r="161" spans="1:21" ht="2.25" customHeight="1">
      <c r="A161" s="329"/>
      <c r="B161" s="329"/>
      <c r="C161" s="329"/>
      <c r="D161" s="329"/>
      <c r="E161" s="329"/>
      <c r="F161" s="329"/>
      <c r="G161" s="329"/>
      <c r="H161" s="329"/>
      <c r="I161" s="329"/>
      <c r="J161" s="329"/>
      <c r="K161" s="329"/>
      <c r="L161" s="329"/>
      <c r="M161" s="329"/>
      <c r="N161" s="329"/>
      <c r="O161" s="329"/>
      <c r="P161" s="329"/>
      <c r="Q161" s="329"/>
      <c r="R161" s="329"/>
      <c r="S161" s="329"/>
      <c r="T161" s="329"/>
      <c r="U161" s="250"/>
    </row>
    <row r="162" spans="1:21" ht="17.850000000000001" customHeight="1">
      <c r="A162" s="251"/>
      <c r="B162" s="251"/>
      <c r="C162" s="251"/>
      <c r="D162" s="251"/>
      <c r="E162" s="251"/>
      <c r="F162" s="251"/>
      <c r="G162" s="251"/>
      <c r="H162" s="251"/>
      <c r="I162" s="251"/>
      <c r="J162" s="251"/>
      <c r="K162" s="251"/>
      <c r="L162" s="251"/>
      <c r="M162" s="251"/>
      <c r="N162" s="251"/>
      <c r="O162" s="251"/>
      <c r="P162" s="251"/>
      <c r="Q162" s="251"/>
      <c r="R162" s="251"/>
      <c r="S162" s="251"/>
      <c r="T162" s="251"/>
      <c r="U162" s="251"/>
    </row>
    <row r="163" spans="1:21" ht="5.85" customHeight="1">
      <c r="A163" s="357" t="s">
        <v>1104</v>
      </c>
      <c r="B163" s="357"/>
      <c r="C163" s="357"/>
      <c r="D163" s="357"/>
      <c r="E163" s="357"/>
      <c r="F163" s="357"/>
      <c r="G163" s="357"/>
      <c r="H163" s="357"/>
      <c r="I163" s="357"/>
      <c r="J163" s="357"/>
      <c r="K163" s="357"/>
      <c r="L163" s="357"/>
      <c r="M163" s="357"/>
      <c r="N163" s="357"/>
      <c r="O163" s="357"/>
      <c r="P163" s="357"/>
      <c r="Q163" s="357"/>
      <c r="R163" s="357"/>
      <c r="S163" s="357"/>
      <c r="T163" s="357"/>
      <c r="U163" s="250"/>
    </row>
    <row r="164" spans="1:21" ht="3" customHeight="1">
      <c r="A164" s="358"/>
      <c r="B164" s="358"/>
      <c r="C164" s="358"/>
      <c r="D164" s="358"/>
      <c r="E164" s="358"/>
      <c r="F164" s="358"/>
      <c r="G164" s="358"/>
      <c r="H164" s="358"/>
      <c r="I164" s="358"/>
      <c r="J164" s="358"/>
      <c r="K164" s="358"/>
      <c r="L164" s="358"/>
      <c r="M164" s="358"/>
      <c r="N164" s="340" t="s">
        <v>259</v>
      </c>
      <c r="O164" s="340"/>
      <c r="P164" s="340"/>
      <c r="Q164" s="14"/>
      <c r="R164" s="340" t="s">
        <v>260</v>
      </c>
      <c r="S164" s="340"/>
      <c r="T164" s="340"/>
      <c r="U164" s="250"/>
    </row>
    <row r="165" spans="1:21" ht="25.9" customHeight="1">
      <c r="A165" s="248"/>
      <c r="B165" s="248"/>
      <c r="C165" s="248"/>
      <c r="D165" s="248"/>
      <c r="E165" s="248"/>
      <c r="F165" s="248"/>
      <c r="G165" s="248"/>
      <c r="H165" s="248"/>
      <c r="I165" s="248"/>
      <c r="J165" s="248"/>
      <c r="K165" s="248"/>
      <c r="L165" s="248"/>
      <c r="M165" s="248"/>
      <c r="N165" s="340"/>
      <c r="O165" s="340"/>
      <c r="P165" s="340"/>
      <c r="Q165" s="227"/>
      <c r="R165" s="340"/>
      <c r="S165" s="340"/>
      <c r="T165" s="340"/>
      <c r="U165" s="250"/>
    </row>
    <row r="166" spans="1:21" ht="11.85" customHeight="1">
      <c r="A166" s="314" t="s">
        <v>1105</v>
      </c>
      <c r="B166" s="314"/>
      <c r="C166" s="314"/>
      <c r="D166" s="314"/>
      <c r="E166" s="314"/>
      <c r="F166" s="314"/>
      <c r="G166" s="314"/>
      <c r="H166" s="314"/>
      <c r="I166" s="314"/>
      <c r="J166" s="314"/>
      <c r="K166" s="314"/>
      <c r="L166" s="227"/>
      <c r="M166" s="227"/>
      <c r="N166" s="359" t="s">
        <v>1106</v>
      </c>
      <c r="O166" s="359"/>
      <c r="P166" s="359"/>
      <c r="Q166" s="227"/>
      <c r="R166" s="359" t="s">
        <v>1107</v>
      </c>
      <c r="S166" s="359"/>
      <c r="T166" s="359"/>
      <c r="U166" s="250"/>
    </row>
    <row r="167" spans="1:21" ht="11.85" customHeight="1">
      <c r="A167" s="314" t="s">
        <v>1108</v>
      </c>
      <c r="B167" s="314"/>
      <c r="C167" s="314"/>
      <c r="D167" s="314"/>
      <c r="E167" s="314"/>
      <c r="F167" s="314"/>
      <c r="G167" s="314"/>
      <c r="H167" s="314"/>
      <c r="I167" s="314"/>
      <c r="J167" s="314"/>
      <c r="K167" s="314"/>
      <c r="L167" s="227"/>
      <c r="M167" s="227"/>
      <c r="N167" s="230" t="s">
        <v>1109</v>
      </c>
      <c r="O167" s="230"/>
      <c r="P167" s="230"/>
      <c r="Q167" s="227"/>
      <c r="R167" s="230" t="s">
        <v>1110</v>
      </c>
      <c r="S167" s="230"/>
      <c r="T167" s="230"/>
      <c r="U167" s="250"/>
    </row>
    <row r="168" spans="1:21" ht="11.85" customHeight="1">
      <c r="A168" s="314" t="s">
        <v>1111</v>
      </c>
      <c r="B168" s="314"/>
      <c r="C168" s="314"/>
      <c r="D168" s="314"/>
      <c r="E168" s="314"/>
      <c r="F168" s="314"/>
      <c r="G168" s="314"/>
      <c r="H168" s="314"/>
      <c r="I168" s="314"/>
      <c r="J168" s="314"/>
      <c r="K168" s="314"/>
      <c r="L168" s="227"/>
      <c r="M168" s="227"/>
      <c r="N168" s="230" t="s">
        <v>289</v>
      </c>
      <c r="O168" s="230"/>
      <c r="P168" s="230"/>
      <c r="Q168" s="227"/>
      <c r="R168" s="230" t="s">
        <v>289</v>
      </c>
      <c r="S168" s="230"/>
      <c r="T168" s="230"/>
      <c r="U168" s="250"/>
    </row>
    <row r="169" spans="1:21" ht="11.1" customHeight="1">
      <c r="A169" s="314" t="s">
        <v>1112</v>
      </c>
      <c r="B169" s="314"/>
      <c r="C169" s="314"/>
      <c r="D169" s="314"/>
      <c r="E169" s="314"/>
      <c r="F169" s="314"/>
      <c r="G169" s="314"/>
      <c r="H169" s="314"/>
      <c r="I169" s="314"/>
      <c r="J169" s="314"/>
      <c r="K169" s="314"/>
      <c r="L169" s="227"/>
      <c r="M169" s="227"/>
      <c r="N169" s="230" t="s">
        <v>289</v>
      </c>
      <c r="O169" s="230"/>
      <c r="P169" s="230"/>
      <c r="Q169" s="227"/>
      <c r="R169" s="230" t="s">
        <v>289</v>
      </c>
      <c r="S169" s="230"/>
      <c r="T169" s="230"/>
      <c r="U169" s="250"/>
    </row>
    <row r="170" spans="1:21" ht="11.85" customHeight="1">
      <c r="A170" s="314" t="s">
        <v>1113</v>
      </c>
      <c r="B170" s="314"/>
      <c r="C170" s="314"/>
      <c r="D170" s="314"/>
      <c r="E170" s="314"/>
      <c r="F170" s="314"/>
      <c r="G170" s="314"/>
      <c r="H170" s="314"/>
      <c r="I170" s="314"/>
      <c r="J170" s="314"/>
      <c r="K170" s="314"/>
      <c r="L170" s="227"/>
      <c r="M170" s="227"/>
      <c r="N170" s="230" t="s">
        <v>289</v>
      </c>
      <c r="O170" s="230"/>
      <c r="P170" s="230"/>
      <c r="Q170" s="227"/>
      <c r="R170" s="230" t="s">
        <v>289</v>
      </c>
      <c r="S170" s="230"/>
      <c r="T170" s="230"/>
      <c r="U170" s="250"/>
    </row>
    <row r="171" spans="1:21" ht="11.85" customHeight="1">
      <c r="A171" s="314" t="s">
        <v>1114</v>
      </c>
      <c r="B171" s="314"/>
      <c r="C171" s="314"/>
      <c r="D171" s="314"/>
      <c r="E171" s="314"/>
      <c r="F171" s="314"/>
      <c r="G171" s="314"/>
      <c r="H171" s="314"/>
      <c r="I171" s="314"/>
      <c r="J171" s="314"/>
      <c r="K171" s="314"/>
      <c r="L171" s="227"/>
      <c r="M171" s="227"/>
      <c r="N171" s="230" t="s">
        <v>1115</v>
      </c>
      <c r="O171" s="230"/>
      <c r="P171" s="230"/>
      <c r="Q171" s="227"/>
      <c r="R171" s="230" t="s">
        <v>1116</v>
      </c>
      <c r="S171" s="230"/>
      <c r="T171" s="230"/>
      <c r="U171" s="250"/>
    </row>
    <row r="172" spans="1:21" ht="17.100000000000001" customHeight="1">
      <c r="A172" s="248"/>
      <c r="B172" s="248"/>
      <c r="C172" s="248"/>
      <c r="D172" s="248"/>
      <c r="E172" s="248"/>
      <c r="F172" s="248"/>
      <c r="G172" s="248"/>
      <c r="H172" s="248"/>
      <c r="I172" s="248"/>
      <c r="J172" s="248"/>
      <c r="K172" s="248"/>
      <c r="L172" s="248"/>
      <c r="M172" s="248"/>
      <c r="N172" s="248"/>
      <c r="O172" s="248"/>
      <c r="P172" s="248"/>
      <c r="Q172" s="248"/>
      <c r="R172" s="248"/>
      <c r="S172" s="248"/>
      <c r="T172" s="248"/>
      <c r="U172" s="250"/>
    </row>
    <row r="173" spans="1:21" ht="11.85" customHeight="1">
      <c r="A173" s="360" t="s">
        <v>1117</v>
      </c>
      <c r="B173" s="360"/>
      <c r="C173" s="360"/>
      <c r="D173" s="360"/>
      <c r="E173" s="360"/>
      <c r="F173" s="360"/>
      <c r="G173" s="360"/>
      <c r="H173" s="360"/>
      <c r="I173" s="360"/>
      <c r="J173" s="360"/>
      <c r="K173" s="360"/>
      <c r="L173" s="227"/>
      <c r="M173" s="227"/>
      <c r="N173" s="361" t="s">
        <v>964</v>
      </c>
      <c r="O173" s="361"/>
      <c r="P173" s="361"/>
      <c r="Q173" s="7"/>
      <c r="R173" s="361" t="s">
        <v>965</v>
      </c>
      <c r="S173" s="361"/>
      <c r="T173" s="361"/>
      <c r="U173" s="250"/>
    </row>
    <row r="174" spans="1:21" ht="3" customHeight="1">
      <c r="A174" s="329"/>
      <c r="B174" s="329"/>
      <c r="C174" s="329"/>
      <c r="D174" s="329"/>
      <c r="E174" s="329"/>
      <c r="F174" s="329"/>
      <c r="G174" s="329"/>
      <c r="H174" s="329"/>
      <c r="I174" s="329"/>
      <c r="J174" s="329"/>
      <c r="K174" s="329"/>
      <c r="L174" s="329"/>
      <c r="M174" s="329"/>
      <c r="N174" s="329"/>
      <c r="O174" s="329"/>
      <c r="P174" s="329"/>
      <c r="Q174" s="329"/>
      <c r="R174" s="329"/>
      <c r="S174" s="329"/>
      <c r="T174" s="329"/>
      <c r="U174" s="250"/>
    </row>
    <row r="175" spans="1:21" ht="17.850000000000001" customHeight="1">
      <c r="A175" s="251"/>
      <c r="B175" s="251"/>
      <c r="C175" s="251"/>
      <c r="D175" s="251"/>
      <c r="E175" s="251"/>
      <c r="F175" s="251"/>
      <c r="G175" s="251"/>
      <c r="H175" s="251"/>
      <c r="I175" s="251"/>
      <c r="J175" s="251"/>
      <c r="K175" s="251"/>
      <c r="L175" s="251"/>
      <c r="M175" s="251"/>
      <c r="N175" s="251"/>
      <c r="O175" s="251"/>
      <c r="P175" s="251"/>
      <c r="Q175" s="251"/>
      <c r="R175" s="251"/>
      <c r="S175" s="251"/>
      <c r="T175" s="251"/>
      <c r="U175" s="251"/>
    </row>
    <row r="176" spans="1:21" ht="5.85" customHeight="1">
      <c r="A176" s="357" t="s">
        <v>1118</v>
      </c>
      <c r="B176" s="357"/>
      <c r="C176" s="357"/>
      <c r="D176" s="357"/>
      <c r="E176" s="357"/>
      <c r="F176" s="357"/>
      <c r="G176" s="357"/>
      <c r="H176" s="357"/>
      <c r="I176" s="357"/>
      <c r="J176" s="357"/>
      <c r="K176" s="357"/>
      <c r="L176" s="357"/>
      <c r="M176" s="357"/>
      <c r="N176" s="357"/>
      <c r="O176" s="357"/>
      <c r="P176" s="357"/>
      <c r="Q176" s="357"/>
      <c r="R176" s="357"/>
      <c r="S176" s="357"/>
      <c r="T176" s="357"/>
      <c r="U176" s="250"/>
    </row>
    <row r="177" spans="1:21" ht="3" customHeight="1">
      <c r="A177" s="358"/>
      <c r="B177" s="358"/>
      <c r="C177" s="358"/>
      <c r="D177" s="358"/>
      <c r="E177" s="358"/>
      <c r="F177" s="358"/>
      <c r="G177" s="358"/>
      <c r="H177" s="358"/>
      <c r="I177" s="358"/>
      <c r="J177" s="358"/>
      <c r="K177" s="358"/>
      <c r="L177" s="358"/>
      <c r="M177" s="358"/>
      <c r="N177" s="340" t="s">
        <v>259</v>
      </c>
      <c r="O177" s="340"/>
      <c r="P177" s="340"/>
      <c r="Q177" s="14"/>
      <c r="R177" s="340" t="s">
        <v>260</v>
      </c>
      <c r="S177" s="340"/>
      <c r="T177" s="340"/>
      <c r="U177" s="250"/>
    </row>
    <row r="178" spans="1:21" ht="25.9" customHeight="1">
      <c r="A178" s="248"/>
      <c r="B178" s="248"/>
      <c r="C178" s="248"/>
      <c r="D178" s="248"/>
      <c r="E178" s="248"/>
      <c r="F178" s="248"/>
      <c r="G178" s="248"/>
      <c r="H178" s="248"/>
      <c r="I178" s="248"/>
      <c r="J178" s="248"/>
      <c r="K178" s="248"/>
      <c r="L178" s="248"/>
      <c r="M178" s="248"/>
      <c r="N178" s="340"/>
      <c r="O178" s="340"/>
      <c r="P178" s="340"/>
      <c r="Q178" s="227"/>
      <c r="R178" s="340"/>
      <c r="S178" s="340"/>
      <c r="T178" s="340"/>
      <c r="U178" s="250"/>
    </row>
    <row r="179" spans="1:21" ht="11.85" customHeight="1">
      <c r="A179" s="314" t="s">
        <v>1119</v>
      </c>
      <c r="B179" s="314"/>
      <c r="C179" s="314"/>
      <c r="D179" s="314"/>
      <c r="E179" s="314"/>
      <c r="F179" s="314"/>
      <c r="G179" s="314"/>
      <c r="H179" s="314"/>
      <c r="I179" s="314"/>
      <c r="J179" s="314"/>
      <c r="K179" s="314"/>
      <c r="L179" s="227"/>
      <c r="M179" s="227"/>
      <c r="N179" s="359" t="s">
        <v>1120</v>
      </c>
      <c r="O179" s="359"/>
      <c r="P179" s="359"/>
      <c r="Q179" s="227"/>
      <c r="R179" s="359" t="s">
        <v>1121</v>
      </c>
      <c r="S179" s="359"/>
      <c r="T179" s="359"/>
      <c r="U179" s="250"/>
    </row>
    <row r="180" spans="1:21" ht="11.1" customHeight="1">
      <c r="A180" s="314" t="s">
        <v>1122</v>
      </c>
      <c r="B180" s="314"/>
      <c r="C180" s="314"/>
      <c r="D180" s="314"/>
      <c r="E180" s="314"/>
      <c r="F180" s="314"/>
      <c r="G180" s="314"/>
      <c r="H180" s="314"/>
      <c r="I180" s="314"/>
      <c r="J180" s="314"/>
      <c r="K180" s="314"/>
      <c r="L180" s="227"/>
      <c r="M180" s="227"/>
      <c r="N180" s="230" t="s">
        <v>1123</v>
      </c>
      <c r="O180" s="230"/>
      <c r="P180" s="230"/>
      <c r="Q180" s="227"/>
      <c r="R180" s="230" t="s">
        <v>1124</v>
      </c>
      <c r="S180" s="230"/>
      <c r="T180" s="230"/>
      <c r="U180" s="250"/>
    </row>
    <row r="181" spans="1:21" ht="11.85" customHeight="1">
      <c r="A181" s="314" t="s">
        <v>1125</v>
      </c>
      <c r="B181" s="314"/>
      <c r="C181" s="314"/>
      <c r="D181" s="314"/>
      <c r="E181" s="314"/>
      <c r="F181" s="314"/>
      <c r="G181" s="314"/>
      <c r="H181" s="314"/>
      <c r="I181" s="314"/>
      <c r="J181" s="314"/>
      <c r="K181" s="314"/>
      <c r="L181" s="227"/>
      <c r="M181" s="227"/>
      <c r="N181" s="230" t="s">
        <v>1126</v>
      </c>
      <c r="O181" s="230"/>
      <c r="P181" s="230"/>
      <c r="Q181" s="227"/>
      <c r="R181" s="230" t="s">
        <v>1127</v>
      </c>
      <c r="S181" s="230"/>
      <c r="T181" s="230"/>
      <c r="U181" s="250"/>
    </row>
    <row r="182" spans="1:21" ht="17.850000000000001" customHeight="1">
      <c r="A182" s="248"/>
      <c r="B182" s="248"/>
      <c r="C182" s="248"/>
      <c r="D182" s="248"/>
      <c r="E182" s="248"/>
      <c r="F182" s="248"/>
      <c r="G182" s="248"/>
      <c r="H182" s="248"/>
      <c r="I182" s="248"/>
      <c r="J182" s="248"/>
      <c r="K182" s="248"/>
      <c r="L182" s="248"/>
      <c r="M182" s="248"/>
      <c r="N182" s="248"/>
      <c r="O182" s="248"/>
      <c r="P182" s="248"/>
      <c r="Q182" s="248"/>
      <c r="R182" s="248"/>
      <c r="S182" s="248"/>
      <c r="T182" s="248"/>
      <c r="U182" s="250"/>
    </row>
    <row r="183" spans="1:21" ht="11.85" customHeight="1">
      <c r="A183" s="360" t="s">
        <v>1128</v>
      </c>
      <c r="B183" s="360"/>
      <c r="C183" s="360"/>
      <c r="D183" s="360"/>
      <c r="E183" s="360"/>
      <c r="F183" s="360"/>
      <c r="G183" s="360"/>
      <c r="H183" s="360"/>
      <c r="I183" s="360"/>
      <c r="J183" s="360"/>
      <c r="K183" s="360"/>
      <c r="L183" s="227"/>
      <c r="M183" s="227"/>
      <c r="N183" s="361" t="s">
        <v>968</v>
      </c>
      <c r="O183" s="361"/>
      <c r="P183" s="361"/>
      <c r="Q183" s="7"/>
      <c r="R183" s="361" t="s">
        <v>969</v>
      </c>
      <c r="S183" s="361"/>
      <c r="T183" s="361"/>
      <c r="U183" s="250"/>
    </row>
    <row r="184" spans="1:21" ht="3" customHeight="1">
      <c r="A184" s="329"/>
      <c r="B184" s="329"/>
      <c r="C184" s="329"/>
      <c r="D184" s="329"/>
      <c r="E184" s="329"/>
      <c r="F184" s="329"/>
      <c r="G184" s="329"/>
      <c r="H184" s="329"/>
      <c r="I184" s="329"/>
      <c r="J184" s="329"/>
      <c r="K184" s="329"/>
      <c r="L184" s="329"/>
      <c r="M184" s="329"/>
      <c r="N184" s="329"/>
      <c r="O184" s="329"/>
      <c r="P184" s="329"/>
      <c r="Q184" s="329"/>
      <c r="R184" s="329"/>
      <c r="S184" s="329"/>
      <c r="T184" s="329"/>
      <c r="U184" s="250"/>
    </row>
    <row r="185" spans="1:21" ht="17.100000000000001" customHeight="1">
      <c r="A185" s="251"/>
      <c r="B185" s="251"/>
      <c r="C185" s="251"/>
      <c r="D185" s="251"/>
      <c r="E185" s="251"/>
      <c r="F185" s="251"/>
      <c r="G185" s="251"/>
      <c r="H185" s="251"/>
      <c r="I185" s="251"/>
      <c r="J185" s="251"/>
      <c r="K185" s="251"/>
      <c r="L185" s="251"/>
      <c r="M185" s="251"/>
      <c r="N185" s="251"/>
      <c r="O185" s="251"/>
      <c r="P185" s="251"/>
      <c r="Q185" s="251"/>
      <c r="R185" s="251"/>
      <c r="S185" s="251"/>
      <c r="T185" s="251"/>
      <c r="U185" s="251"/>
    </row>
    <row r="186" spans="1:21" ht="5.85" customHeight="1">
      <c r="A186" s="357" t="s">
        <v>1129</v>
      </c>
      <c r="B186" s="357"/>
      <c r="C186" s="357"/>
      <c r="D186" s="357"/>
      <c r="E186" s="357"/>
      <c r="F186" s="357"/>
      <c r="G186" s="357"/>
      <c r="H186" s="357"/>
      <c r="I186" s="357"/>
      <c r="J186" s="357"/>
      <c r="K186" s="357"/>
      <c r="L186" s="357"/>
      <c r="M186" s="357"/>
      <c r="N186" s="357"/>
      <c r="O186" s="357"/>
      <c r="P186" s="357"/>
      <c r="Q186" s="357"/>
      <c r="R186" s="357"/>
      <c r="S186" s="357"/>
      <c r="T186" s="357"/>
      <c r="U186" s="250"/>
    </row>
    <row r="187" spans="1:21" ht="3" customHeight="1">
      <c r="A187" s="358"/>
      <c r="B187" s="358"/>
      <c r="C187" s="358"/>
      <c r="D187" s="358"/>
      <c r="E187" s="358"/>
      <c r="F187" s="358"/>
      <c r="G187" s="358"/>
      <c r="H187" s="358"/>
      <c r="I187" s="358"/>
      <c r="J187" s="358"/>
      <c r="K187" s="358"/>
      <c r="L187" s="358"/>
      <c r="M187" s="358"/>
      <c r="N187" s="340" t="s">
        <v>259</v>
      </c>
      <c r="O187" s="340"/>
      <c r="P187" s="340"/>
      <c r="Q187" s="14"/>
      <c r="R187" s="340" t="s">
        <v>260</v>
      </c>
      <c r="S187" s="340"/>
      <c r="T187" s="340"/>
      <c r="U187" s="250"/>
    </row>
    <row r="188" spans="1:21" ht="25.9" customHeight="1">
      <c r="A188" s="248"/>
      <c r="B188" s="248"/>
      <c r="C188" s="248"/>
      <c r="D188" s="248"/>
      <c r="E188" s="248"/>
      <c r="F188" s="248"/>
      <c r="G188" s="248"/>
      <c r="H188" s="248"/>
      <c r="I188" s="248"/>
      <c r="J188" s="248"/>
      <c r="K188" s="248"/>
      <c r="L188" s="248"/>
      <c r="M188" s="248"/>
      <c r="N188" s="340"/>
      <c r="O188" s="340"/>
      <c r="P188" s="340"/>
      <c r="Q188" s="227"/>
      <c r="R188" s="340"/>
      <c r="S188" s="340"/>
      <c r="T188" s="340"/>
      <c r="U188" s="250"/>
    </row>
    <row r="189" spans="1:21" ht="11.85" customHeight="1">
      <c r="A189" s="314" t="s">
        <v>1130</v>
      </c>
      <c r="B189" s="314"/>
      <c r="C189" s="314"/>
      <c r="D189" s="314"/>
      <c r="E189" s="314"/>
      <c r="F189" s="314"/>
      <c r="G189" s="314"/>
      <c r="H189" s="314"/>
      <c r="I189" s="314"/>
      <c r="J189" s="314"/>
      <c r="K189" s="314"/>
      <c r="L189" s="227"/>
      <c r="M189" s="227"/>
      <c r="N189" s="359" t="s">
        <v>135</v>
      </c>
      <c r="O189" s="359"/>
      <c r="P189" s="359"/>
      <c r="Q189" s="227"/>
      <c r="R189" s="359" t="s">
        <v>365</v>
      </c>
      <c r="S189" s="359"/>
      <c r="T189" s="359"/>
      <c r="U189" s="250"/>
    </row>
    <row r="190" spans="1:21" ht="11.85" customHeight="1">
      <c r="A190" s="314" t="s">
        <v>1039</v>
      </c>
      <c r="B190" s="314"/>
      <c r="C190" s="314"/>
      <c r="D190" s="314"/>
      <c r="E190" s="314"/>
      <c r="F190" s="314"/>
      <c r="G190" s="314"/>
      <c r="H190" s="314"/>
      <c r="I190" s="314"/>
      <c r="J190" s="314"/>
      <c r="K190" s="314"/>
      <c r="L190" s="227"/>
      <c r="M190" s="227"/>
      <c r="N190" s="230" t="s">
        <v>289</v>
      </c>
      <c r="O190" s="230"/>
      <c r="P190" s="230"/>
      <c r="Q190" s="227"/>
      <c r="R190" s="230" t="s">
        <v>289</v>
      </c>
      <c r="S190" s="230"/>
      <c r="T190" s="230"/>
      <c r="U190" s="250"/>
    </row>
    <row r="191" spans="1:21" ht="11.85" customHeight="1">
      <c r="A191" s="314" t="s">
        <v>1042</v>
      </c>
      <c r="B191" s="314"/>
      <c r="C191" s="314"/>
      <c r="D191" s="314"/>
      <c r="E191" s="314"/>
      <c r="F191" s="314"/>
      <c r="G191" s="314"/>
      <c r="H191" s="314"/>
      <c r="I191" s="314"/>
      <c r="J191" s="314"/>
      <c r="K191" s="314"/>
      <c r="L191" s="227"/>
      <c r="M191" s="227"/>
      <c r="N191" s="230" t="s">
        <v>289</v>
      </c>
      <c r="O191" s="230"/>
      <c r="P191" s="230"/>
      <c r="Q191" s="227"/>
      <c r="R191" s="230" t="s">
        <v>1131</v>
      </c>
      <c r="S191" s="230"/>
      <c r="T191" s="230"/>
      <c r="U191" s="250"/>
    </row>
    <row r="192" spans="1:21" ht="11.1" customHeight="1">
      <c r="A192" s="314" t="s">
        <v>1132</v>
      </c>
      <c r="B192" s="314"/>
      <c r="C192" s="314"/>
      <c r="D192" s="314"/>
      <c r="E192" s="314"/>
      <c r="F192" s="314"/>
      <c r="G192" s="314"/>
      <c r="H192" s="314"/>
      <c r="I192" s="314"/>
      <c r="J192" s="314"/>
      <c r="K192" s="314"/>
      <c r="L192" s="227"/>
      <c r="M192" s="227"/>
      <c r="N192" s="230" t="s">
        <v>289</v>
      </c>
      <c r="O192" s="230"/>
      <c r="P192" s="230"/>
      <c r="Q192" s="227"/>
      <c r="R192" s="230" t="s">
        <v>289</v>
      </c>
      <c r="S192" s="230"/>
      <c r="T192" s="230"/>
      <c r="U192" s="250"/>
    </row>
    <row r="193" spans="1:21" ht="11.85" customHeight="1">
      <c r="A193" s="314" t="s">
        <v>1133</v>
      </c>
      <c r="B193" s="314"/>
      <c r="C193" s="314"/>
      <c r="D193" s="314"/>
      <c r="E193" s="314"/>
      <c r="F193" s="314"/>
      <c r="G193" s="314"/>
      <c r="H193" s="314"/>
      <c r="I193" s="314"/>
      <c r="J193" s="314"/>
      <c r="K193" s="314"/>
      <c r="L193" s="227"/>
      <c r="M193" s="227"/>
      <c r="N193" s="230" t="s">
        <v>289</v>
      </c>
      <c r="O193" s="230"/>
      <c r="P193" s="230"/>
      <c r="Q193" s="227"/>
      <c r="R193" s="230" t="s">
        <v>289</v>
      </c>
      <c r="S193" s="230"/>
      <c r="T193" s="230"/>
      <c r="U193" s="250"/>
    </row>
    <row r="194" spans="1:21" ht="11.85" customHeight="1">
      <c r="A194" s="314" t="s">
        <v>1134</v>
      </c>
      <c r="B194" s="314"/>
      <c r="C194" s="314"/>
      <c r="D194" s="314"/>
      <c r="E194" s="314"/>
      <c r="F194" s="314"/>
      <c r="G194" s="314"/>
      <c r="H194" s="314"/>
      <c r="I194" s="314"/>
      <c r="J194" s="314"/>
      <c r="K194" s="314"/>
      <c r="L194" s="227"/>
      <c r="M194" s="227"/>
      <c r="N194" s="230" t="s">
        <v>289</v>
      </c>
      <c r="O194" s="230"/>
      <c r="P194" s="230"/>
      <c r="Q194" s="227"/>
      <c r="R194" s="230" t="s">
        <v>289</v>
      </c>
      <c r="S194" s="230"/>
      <c r="T194" s="230"/>
      <c r="U194" s="250"/>
    </row>
    <row r="195" spans="1:21" ht="11.85" customHeight="1">
      <c r="A195" s="314" t="s">
        <v>1135</v>
      </c>
      <c r="B195" s="314"/>
      <c r="C195" s="314"/>
      <c r="D195" s="314"/>
      <c r="E195" s="314"/>
      <c r="F195" s="314"/>
      <c r="G195" s="314"/>
      <c r="H195" s="314"/>
      <c r="I195" s="314"/>
      <c r="J195" s="314"/>
      <c r="K195" s="314"/>
      <c r="L195" s="227"/>
      <c r="M195" s="227"/>
      <c r="N195" s="230" t="s">
        <v>289</v>
      </c>
      <c r="O195" s="230"/>
      <c r="P195" s="230"/>
      <c r="Q195" s="227"/>
      <c r="R195" s="230" t="s">
        <v>289</v>
      </c>
      <c r="S195" s="230"/>
      <c r="T195" s="230"/>
      <c r="U195" s="250"/>
    </row>
    <row r="196" spans="1:21" ht="11.1" customHeight="1">
      <c r="A196" s="314" t="s">
        <v>1136</v>
      </c>
      <c r="B196" s="314"/>
      <c r="C196" s="314"/>
      <c r="D196" s="314"/>
      <c r="E196" s="314"/>
      <c r="F196" s="314"/>
      <c r="G196" s="314"/>
      <c r="H196" s="314"/>
      <c r="I196" s="314"/>
      <c r="J196" s="314"/>
      <c r="K196" s="314"/>
      <c r="L196" s="227"/>
      <c r="M196" s="227"/>
      <c r="N196" s="230" t="s">
        <v>289</v>
      </c>
      <c r="O196" s="230"/>
      <c r="P196" s="230"/>
      <c r="Q196" s="227"/>
      <c r="R196" s="230" t="s">
        <v>289</v>
      </c>
      <c r="S196" s="230"/>
      <c r="T196" s="230"/>
      <c r="U196" s="250"/>
    </row>
    <row r="197" spans="1:21" ht="17.850000000000001" customHeight="1">
      <c r="A197" s="248"/>
      <c r="B197" s="248"/>
      <c r="C197" s="248"/>
      <c r="D197" s="248"/>
      <c r="E197" s="248"/>
      <c r="F197" s="248"/>
      <c r="G197" s="248"/>
      <c r="H197" s="248"/>
      <c r="I197" s="248"/>
      <c r="J197" s="248"/>
      <c r="K197" s="248"/>
      <c r="L197" s="248"/>
      <c r="M197" s="248"/>
      <c r="N197" s="248"/>
      <c r="O197" s="248"/>
      <c r="P197" s="248"/>
      <c r="Q197" s="248"/>
      <c r="R197" s="248"/>
      <c r="S197" s="248"/>
      <c r="T197" s="248"/>
      <c r="U197" s="250"/>
    </row>
    <row r="198" spans="1:21" ht="11.85" customHeight="1">
      <c r="A198" s="360" t="s">
        <v>1137</v>
      </c>
      <c r="B198" s="360"/>
      <c r="C198" s="360"/>
      <c r="D198" s="360"/>
      <c r="E198" s="360"/>
      <c r="F198" s="360"/>
      <c r="G198" s="360"/>
      <c r="H198" s="360"/>
      <c r="I198" s="360"/>
      <c r="J198" s="360"/>
      <c r="K198" s="360"/>
      <c r="L198" s="227"/>
      <c r="M198" s="227"/>
      <c r="N198" s="361" t="s">
        <v>135</v>
      </c>
      <c r="O198" s="361"/>
      <c r="P198" s="361"/>
      <c r="Q198" s="7"/>
      <c r="R198" s="361" t="s">
        <v>972</v>
      </c>
      <c r="S198" s="361"/>
      <c r="T198" s="361"/>
      <c r="U198" s="250"/>
    </row>
    <row r="199" spans="1:21" ht="3" customHeight="1">
      <c r="A199" s="329"/>
      <c r="B199" s="329"/>
      <c r="C199" s="329"/>
      <c r="D199" s="329"/>
      <c r="E199" s="329"/>
      <c r="F199" s="329"/>
      <c r="G199" s="329"/>
      <c r="H199" s="329"/>
      <c r="I199" s="329"/>
      <c r="J199" s="329"/>
      <c r="K199" s="329"/>
      <c r="L199" s="329"/>
      <c r="M199" s="329"/>
      <c r="N199" s="329"/>
      <c r="O199" s="329"/>
      <c r="P199" s="329"/>
      <c r="Q199" s="329"/>
      <c r="R199" s="329"/>
      <c r="S199" s="329"/>
      <c r="T199" s="329"/>
      <c r="U199" s="250"/>
    </row>
    <row r="200" spans="1:21" ht="17.100000000000001" customHeight="1">
      <c r="A200" s="251"/>
      <c r="B200" s="251"/>
      <c r="C200" s="251"/>
      <c r="D200" s="251"/>
      <c r="E200" s="251"/>
      <c r="F200" s="251"/>
      <c r="G200" s="251"/>
      <c r="H200" s="251"/>
      <c r="I200" s="251"/>
      <c r="J200" s="251"/>
      <c r="K200" s="251"/>
      <c r="L200" s="251"/>
      <c r="M200" s="251"/>
      <c r="N200" s="251"/>
      <c r="O200" s="251"/>
      <c r="P200" s="251"/>
      <c r="Q200" s="251"/>
      <c r="R200" s="251"/>
      <c r="S200" s="251"/>
      <c r="T200" s="251"/>
      <c r="U200" s="251"/>
    </row>
    <row r="201" spans="1:21" ht="5.85" customHeight="1">
      <c r="A201" s="357" t="s">
        <v>1138</v>
      </c>
      <c r="B201" s="357"/>
      <c r="C201" s="357"/>
      <c r="D201" s="357"/>
      <c r="E201" s="357"/>
      <c r="F201" s="357"/>
      <c r="G201" s="357"/>
      <c r="H201" s="357"/>
      <c r="I201" s="357"/>
      <c r="J201" s="357"/>
      <c r="K201" s="357"/>
      <c r="L201" s="357"/>
      <c r="M201" s="357"/>
      <c r="N201" s="357"/>
      <c r="O201" s="357"/>
      <c r="P201" s="357"/>
      <c r="Q201" s="357"/>
      <c r="R201" s="357"/>
      <c r="S201" s="357"/>
      <c r="T201" s="357"/>
      <c r="U201" s="250"/>
    </row>
    <row r="202" spans="1:21" ht="3" customHeight="1">
      <c r="A202" s="358"/>
      <c r="B202" s="358"/>
      <c r="C202" s="358"/>
      <c r="D202" s="358"/>
      <c r="E202" s="358"/>
      <c r="F202" s="358"/>
      <c r="G202" s="358"/>
      <c r="H202" s="358"/>
      <c r="I202" s="358"/>
      <c r="J202" s="358"/>
      <c r="K202" s="358"/>
      <c r="L202" s="358"/>
      <c r="M202" s="358"/>
      <c r="N202" s="340" t="s">
        <v>259</v>
      </c>
      <c r="O202" s="340"/>
      <c r="P202" s="340"/>
      <c r="Q202" s="14"/>
      <c r="R202" s="340" t="s">
        <v>260</v>
      </c>
      <c r="S202" s="340"/>
      <c r="T202" s="340"/>
      <c r="U202" s="250"/>
    </row>
    <row r="203" spans="1:21" ht="26.65" customHeight="1">
      <c r="A203" s="248"/>
      <c r="B203" s="248"/>
      <c r="C203" s="248"/>
      <c r="D203" s="248"/>
      <c r="E203" s="248"/>
      <c r="F203" s="248"/>
      <c r="G203" s="248"/>
      <c r="H203" s="248"/>
      <c r="I203" s="248"/>
      <c r="J203" s="248"/>
      <c r="K203" s="248"/>
      <c r="L203" s="248"/>
      <c r="M203" s="248"/>
      <c r="N203" s="340"/>
      <c r="O203" s="340"/>
      <c r="P203" s="340"/>
      <c r="Q203" s="227"/>
      <c r="R203" s="340"/>
      <c r="S203" s="340"/>
      <c r="T203" s="340"/>
      <c r="U203" s="250"/>
    </row>
    <row r="204" spans="1:21" ht="11.1" customHeight="1">
      <c r="A204" s="314" t="s">
        <v>1054</v>
      </c>
      <c r="B204" s="314"/>
      <c r="C204" s="314"/>
      <c r="D204" s="314"/>
      <c r="E204" s="314"/>
      <c r="F204" s="314"/>
      <c r="G204" s="314"/>
      <c r="H204" s="314"/>
      <c r="I204" s="314"/>
      <c r="J204" s="314"/>
      <c r="K204" s="314"/>
      <c r="L204" s="227"/>
      <c r="M204" s="227"/>
      <c r="N204" s="359" t="s">
        <v>1139</v>
      </c>
      <c r="O204" s="359"/>
      <c r="P204" s="359"/>
      <c r="Q204" s="227"/>
      <c r="R204" s="359" t="s">
        <v>1140</v>
      </c>
      <c r="S204" s="359"/>
      <c r="T204" s="359"/>
      <c r="U204" s="250"/>
    </row>
    <row r="205" spans="1:21" ht="5.85" customHeight="1">
      <c r="A205" s="260"/>
      <c r="B205" s="260"/>
      <c r="C205" s="260"/>
      <c r="D205" s="260"/>
      <c r="E205" s="260"/>
      <c r="F205" s="260"/>
      <c r="G205" s="260"/>
      <c r="H205" s="260"/>
      <c r="I205" s="260"/>
      <c r="J205" s="260"/>
      <c r="K205" s="260"/>
      <c r="L205" s="260"/>
      <c r="M205" s="260"/>
      <c r="N205" s="260"/>
      <c r="O205" s="260"/>
      <c r="P205" s="260"/>
      <c r="Q205" s="260"/>
      <c r="R205" s="260"/>
      <c r="S205" s="260"/>
      <c r="T205" s="260"/>
      <c r="U205" s="260"/>
    </row>
    <row r="206" spans="1:21" ht="16.350000000000001" customHeight="1">
      <c r="A206" s="362" t="s">
        <v>1028</v>
      </c>
      <c r="B206" s="362"/>
      <c r="C206" s="362"/>
      <c r="D206" s="362"/>
      <c r="E206" s="362"/>
      <c r="F206" s="362"/>
      <c r="G206" s="362"/>
      <c r="H206" s="362"/>
      <c r="I206" s="362"/>
      <c r="J206" s="362"/>
      <c r="K206" s="362"/>
      <c r="L206" s="362"/>
      <c r="M206" s="362"/>
      <c r="N206" s="362"/>
      <c r="O206" s="362"/>
      <c r="P206" s="362"/>
      <c r="Q206" s="362"/>
      <c r="R206" s="362"/>
      <c r="S206" s="362"/>
      <c r="T206" s="362"/>
      <c r="U206" s="362"/>
    </row>
    <row r="207" spans="1:21" ht="1.5" customHeight="1">
      <c r="A207" s="237" t="s">
        <v>1029</v>
      </c>
      <c r="B207" s="237"/>
      <c r="C207" s="237"/>
      <c r="D207" s="237"/>
      <c r="E207" s="237"/>
      <c r="F207" s="237"/>
      <c r="G207" s="237"/>
      <c r="H207" s="237"/>
      <c r="I207" s="237"/>
      <c r="J207" s="237"/>
      <c r="K207" s="237"/>
      <c r="L207" s="237"/>
      <c r="M207" s="237"/>
      <c r="N207" s="237"/>
      <c r="O207" s="237"/>
      <c r="P207" s="237"/>
      <c r="Q207" s="237"/>
      <c r="R207" s="237"/>
      <c r="S207" s="237"/>
      <c r="T207" s="237"/>
      <c r="U207" s="237"/>
    </row>
    <row r="208" spans="1:21" ht="10.35" customHeight="1">
      <c r="A208" s="237"/>
      <c r="B208" s="237"/>
      <c r="C208" s="237"/>
      <c r="D208" s="237"/>
      <c r="E208" s="237"/>
      <c r="F208" s="237"/>
      <c r="G208" s="237"/>
      <c r="H208" s="237"/>
      <c r="I208" s="237"/>
      <c r="J208" s="237"/>
      <c r="K208" s="237"/>
      <c r="L208" s="237"/>
      <c r="M208" s="237"/>
      <c r="N208" s="237"/>
      <c r="O208" s="237"/>
      <c r="P208" s="237"/>
      <c r="Q208" s="237"/>
      <c r="R208" s="237"/>
      <c r="S208" s="237"/>
      <c r="T208" s="237"/>
      <c r="U208" s="237"/>
    </row>
    <row r="209" spans="1:21" ht="1.5" customHeight="1">
      <c r="A209" s="227"/>
      <c r="B209" s="227"/>
      <c r="C209" s="227"/>
      <c r="D209" s="227"/>
      <c r="E209" s="227"/>
      <c r="F209" s="227"/>
      <c r="G209" s="227"/>
      <c r="H209" s="227"/>
      <c r="I209" s="227"/>
      <c r="J209" s="227"/>
      <c r="K209" s="227"/>
      <c r="L209" s="227"/>
      <c r="M209" s="227"/>
      <c r="N209" s="227"/>
      <c r="O209" s="227"/>
      <c r="P209" s="227"/>
      <c r="Q209" s="227"/>
      <c r="R209" s="227"/>
      <c r="S209" s="227"/>
      <c r="T209" s="227"/>
      <c r="U209" s="227"/>
    </row>
    <row r="210" spans="1:21" ht="11.85" customHeight="1">
      <c r="A210" s="7"/>
      <c r="B210" s="336" t="s">
        <v>923</v>
      </c>
      <c r="C210" s="336"/>
      <c r="D210" s="336"/>
      <c r="E210" s="336"/>
      <c r="F210" s="336"/>
      <c r="G210" s="336"/>
      <c r="H210" s="336"/>
      <c r="I210" s="336"/>
      <c r="J210" s="336"/>
      <c r="K210" s="336"/>
      <c r="L210" s="336"/>
      <c r="M210" s="336"/>
      <c r="N210" s="336"/>
      <c r="O210" s="336"/>
      <c r="P210" s="336"/>
      <c r="Q210" s="336"/>
      <c r="R210" s="336"/>
      <c r="S210" s="7"/>
      <c r="T210" s="225" t="s">
        <v>1141</v>
      </c>
      <c r="U210" s="225"/>
    </row>
    <row r="211" spans="1:21" ht="11.1" customHeight="1">
      <c r="A211" s="227"/>
      <c r="B211" s="227"/>
      <c r="C211" s="227"/>
      <c r="D211" s="227"/>
      <c r="E211" s="227"/>
      <c r="F211" s="227"/>
      <c r="G211" s="227"/>
      <c r="H211" s="227"/>
      <c r="I211" s="227"/>
      <c r="J211" s="227"/>
      <c r="K211" s="227"/>
      <c r="L211" s="227"/>
      <c r="M211" s="227"/>
      <c r="N211" s="227"/>
      <c r="O211" s="227"/>
      <c r="P211" s="227"/>
      <c r="Q211" s="227"/>
      <c r="R211" s="227"/>
      <c r="S211" s="227"/>
      <c r="T211" s="227"/>
      <c r="U211" s="227"/>
    </row>
    <row r="212" spans="1:21" ht="11.85" customHeight="1">
      <c r="A212" s="227" t="s">
        <v>255</v>
      </c>
      <c r="B212" s="227"/>
      <c r="C212" s="227"/>
      <c r="D212" s="227"/>
      <c r="E212" s="227"/>
      <c r="F212" s="227"/>
      <c r="G212" s="227"/>
      <c r="H212" s="227"/>
      <c r="I212" s="227"/>
      <c r="J212" s="227"/>
      <c r="K212" s="227"/>
      <c r="L212" s="227"/>
      <c r="M212" s="227"/>
      <c r="N212" s="227"/>
      <c r="O212" s="227"/>
      <c r="P212" s="227"/>
      <c r="Q212" s="227"/>
      <c r="R212" s="227"/>
      <c r="S212" s="227"/>
      <c r="T212" s="227"/>
      <c r="U212" s="227"/>
    </row>
    <row r="213" spans="1:21" ht="11.85" customHeight="1">
      <c r="A213" s="227" t="s">
        <v>256</v>
      </c>
      <c r="B213" s="227"/>
      <c r="C213" s="227"/>
      <c r="D213" s="227"/>
      <c r="E213" s="227"/>
      <c r="F213" s="227"/>
      <c r="G213" s="227"/>
      <c r="H213" s="227"/>
      <c r="I213" s="227"/>
      <c r="J213" s="227"/>
      <c r="K213" s="227"/>
      <c r="L213" s="227"/>
      <c r="M213" s="227"/>
      <c r="N213" s="227"/>
      <c r="O213" s="227"/>
      <c r="P213" s="227"/>
      <c r="Q213" s="227"/>
      <c r="R213" s="227"/>
      <c r="S213" s="227"/>
      <c r="T213" s="227"/>
      <c r="U213" s="227"/>
    </row>
    <row r="214" spans="1:21" ht="11.85" customHeight="1">
      <c r="A214" s="227" t="s">
        <v>6</v>
      </c>
      <c r="B214" s="227"/>
      <c r="C214" s="227"/>
      <c r="D214" s="227"/>
      <c r="E214" s="227"/>
      <c r="F214" s="227"/>
      <c r="G214" s="227"/>
      <c r="H214" s="227"/>
      <c r="I214" s="227"/>
      <c r="J214" s="227"/>
      <c r="K214" s="227"/>
      <c r="L214" s="227"/>
      <c r="M214" s="227"/>
      <c r="N214" s="227"/>
      <c r="O214" s="227"/>
      <c r="P214" s="227"/>
      <c r="Q214" s="227"/>
      <c r="R214" s="227"/>
      <c r="S214" s="227"/>
      <c r="T214" s="227"/>
      <c r="U214" s="227"/>
    </row>
    <row r="215" spans="1:21" ht="11.1" customHeight="1">
      <c r="A215" s="331" t="s">
        <v>7</v>
      </c>
      <c r="B215" s="331"/>
      <c r="C215" s="331"/>
      <c r="D215" s="331"/>
      <c r="E215" s="331"/>
      <c r="F215" s="331"/>
      <c r="G215" s="331"/>
      <c r="H215" s="331"/>
      <c r="I215" s="331"/>
      <c r="J215" s="331"/>
      <c r="K215" s="331"/>
      <c r="L215" s="331"/>
      <c r="M215" s="331"/>
      <c r="N215" s="331"/>
      <c r="O215" s="331"/>
      <c r="P215" s="331"/>
      <c r="Q215" s="331"/>
      <c r="R215" s="331"/>
      <c r="S215" s="331"/>
      <c r="T215" s="337" t="s">
        <v>4</v>
      </c>
      <c r="U215" s="337"/>
    </row>
    <row r="216" spans="1:21" ht="11.85" customHeight="1">
      <c r="A216" s="363" t="s">
        <v>1055</v>
      </c>
      <c r="B216" s="363"/>
      <c r="C216" s="363"/>
      <c r="D216" s="363"/>
      <c r="E216" s="363"/>
      <c r="F216" s="363"/>
      <c r="G216" s="363"/>
      <c r="H216" s="363"/>
      <c r="I216" s="363"/>
      <c r="J216" s="363"/>
      <c r="K216" s="363"/>
      <c r="L216" s="261"/>
      <c r="M216" s="261"/>
      <c r="N216" s="359" t="s">
        <v>1142</v>
      </c>
      <c r="O216" s="359"/>
      <c r="P216" s="359"/>
      <c r="Q216" s="261"/>
      <c r="R216" s="359" t="s">
        <v>1143</v>
      </c>
      <c r="S216" s="359"/>
      <c r="T216" s="359"/>
      <c r="U216" s="275"/>
    </row>
    <row r="217" spans="1:21" ht="11.85" customHeight="1">
      <c r="A217" s="314" t="s">
        <v>1144</v>
      </c>
      <c r="B217" s="314"/>
      <c r="C217" s="314"/>
      <c r="D217" s="314"/>
      <c r="E217" s="314"/>
      <c r="F217" s="314"/>
      <c r="G217" s="314"/>
      <c r="H217" s="314"/>
      <c r="I217" s="314"/>
      <c r="J217" s="314"/>
      <c r="K217" s="314"/>
      <c r="L217" s="261"/>
      <c r="M217" s="261"/>
      <c r="N217" s="230" t="s">
        <v>1145</v>
      </c>
      <c r="O217" s="230"/>
      <c r="P217" s="230"/>
      <c r="Q217" s="261"/>
      <c r="R217" s="230" t="s">
        <v>1146</v>
      </c>
      <c r="S217" s="230"/>
      <c r="T217" s="230"/>
      <c r="U217" s="275"/>
    </row>
    <row r="218" spans="1:21" ht="11.85" customHeight="1">
      <c r="A218" s="314" t="s">
        <v>1147</v>
      </c>
      <c r="B218" s="314"/>
      <c r="C218" s="314"/>
      <c r="D218" s="314"/>
      <c r="E218" s="314"/>
      <c r="F218" s="314"/>
      <c r="G218" s="314"/>
      <c r="H218" s="314"/>
      <c r="I218" s="314"/>
      <c r="J218" s="314"/>
      <c r="K218" s="314"/>
      <c r="L218" s="261"/>
      <c r="M218" s="261"/>
      <c r="N218" s="230" t="s">
        <v>289</v>
      </c>
      <c r="O218" s="230"/>
      <c r="P218" s="230"/>
      <c r="Q218" s="261"/>
      <c r="R218" s="230" t="s">
        <v>289</v>
      </c>
      <c r="S218" s="230"/>
      <c r="T218" s="230"/>
      <c r="U218" s="275"/>
    </row>
    <row r="219" spans="1:21" ht="11.1" customHeight="1">
      <c r="A219" s="314" t="s">
        <v>1148</v>
      </c>
      <c r="B219" s="314"/>
      <c r="C219" s="314"/>
      <c r="D219" s="314"/>
      <c r="E219" s="314"/>
      <c r="F219" s="314"/>
      <c r="G219" s="314"/>
      <c r="H219" s="314"/>
      <c r="I219" s="314"/>
      <c r="J219" s="314"/>
      <c r="K219" s="314"/>
      <c r="L219" s="261"/>
      <c r="M219" s="261"/>
      <c r="N219" s="230" t="s">
        <v>289</v>
      </c>
      <c r="O219" s="230"/>
      <c r="P219" s="230"/>
      <c r="Q219" s="261"/>
      <c r="R219" s="230" t="s">
        <v>289</v>
      </c>
      <c r="S219" s="230"/>
      <c r="T219" s="230"/>
      <c r="U219" s="275"/>
    </row>
    <row r="220" spans="1:21" ht="11.85" customHeight="1">
      <c r="A220" s="314" t="s">
        <v>1149</v>
      </c>
      <c r="B220" s="314"/>
      <c r="C220" s="314"/>
      <c r="D220" s="314"/>
      <c r="E220" s="314"/>
      <c r="F220" s="314"/>
      <c r="G220" s="314"/>
      <c r="H220" s="314"/>
      <c r="I220" s="314"/>
      <c r="J220" s="314"/>
      <c r="K220" s="314"/>
      <c r="L220" s="261"/>
      <c r="M220" s="261"/>
      <c r="N220" s="230" t="s">
        <v>289</v>
      </c>
      <c r="O220" s="230"/>
      <c r="P220" s="230"/>
      <c r="Q220" s="261"/>
      <c r="R220" s="230" t="s">
        <v>289</v>
      </c>
      <c r="S220" s="230"/>
      <c r="T220" s="230"/>
      <c r="U220" s="275"/>
    </row>
    <row r="221" spans="1:21" ht="11.85" customHeight="1">
      <c r="A221" s="314" t="s">
        <v>1150</v>
      </c>
      <c r="B221" s="314"/>
      <c r="C221" s="314"/>
      <c r="D221" s="314"/>
      <c r="E221" s="314"/>
      <c r="F221" s="314"/>
      <c r="G221" s="314"/>
      <c r="H221" s="314"/>
      <c r="I221" s="314"/>
      <c r="J221" s="314"/>
      <c r="K221" s="314"/>
      <c r="L221" s="261"/>
      <c r="M221" s="261"/>
      <c r="N221" s="230" t="s">
        <v>289</v>
      </c>
      <c r="O221" s="230"/>
      <c r="P221" s="230"/>
      <c r="Q221" s="261"/>
      <c r="R221" s="230" t="s">
        <v>289</v>
      </c>
      <c r="S221" s="230"/>
      <c r="T221" s="230"/>
      <c r="U221" s="275"/>
    </row>
    <row r="222" spans="1:21" ht="11.85" customHeight="1">
      <c r="A222" s="314" t="s">
        <v>1151</v>
      </c>
      <c r="B222" s="314"/>
      <c r="C222" s="314"/>
      <c r="D222" s="314"/>
      <c r="E222" s="314"/>
      <c r="F222" s="314"/>
      <c r="G222" s="314"/>
      <c r="H222" s="314"/>
      <c r="I222" s="314"/>
      <c r="J222" s="314"/>
      <c r="K222" s="314"/>
      <c r="L222" s="261"/>
      <c r="M222" s="261"/>
      <c r="N222" s="230" t="s">
        <v>289</v>
      </c>
      <c r="O222" s="230"/>
      <c r="P222" s="230"/>
      <c r="Q222" s="261"/>
      <c r="R222" s="230" t="s">
        <v>289</v>
      </c>
      <c r="S222" s="230"/>
      <c r="T222" s="230"/>
      <c r="U222" s="275"/>
    </row>
    <row r="223" spans="1:21" ht="17.100000000000001" customHeight="1">
      <c r="A223" s="248"/>
      <c r="B223" s="248"/>
      <c r="C223" s="248"/>
      <c r="D223" s="248"/>
      <c r="E223" s="248"/>
      <c r="F223" s="248"/>
      <c r="G223" s="248"/>
      <c r="H223" s="248"/>
      <c r="I223" s="248"/>
      <c r="J223" s="248"/>
      <c r="K223" s="248"/>
      <c r="L223" s="248"/>
      <c r="M223" s="248"/>
      <c r="N223" s="248"/>
      <c r="O223" s="248"/>
      <c r="P223" s="248"/>
      <c r="Q223" s="248"/>
      <c r="R223" s="248"/>
      <c r="S223" s="248"/>
      <c r="T223" s="248"/>
      <c r="U223" s="275"/>
    </row>
    <row r="224" spans="1:21" ht="11.85" customHeight="1">
      <c r="A224" s="360" t="s">
        <v>1152</v>
      </c>
      <c r="B224" s="360"/>
      <c r="C224" s="360"/>
      <c r="D224" s="360"/>
      <c r="E224" s="360"/>
      <c r="F224" s="360"/>
      <c r="G224" s="360"/>
      <c r="H224" s="360"/>
      <c r="I224" s="360"/>
      <c r="J224" s="360"/>
      <c r="K224" s="360"/>
      <c r="L224" s="227"/>
      <c r="M224" s="227"/>
      <c r="N224" s="361" t="s">
        <v>975</v>
      </c>
      <c r="O224" s="361"/>
      <c r="P224" s="361"/>
      <c r="Q224" s="7"/>
      <c r="R224" s="361" t="s">
        <v>976</v>
      </c>
      <c r="S224" s="361"/>
      <c r="T224" s="361"/>
      <c r="U224" s="275"/>
    </row>
    <row r="225" spans="1:21" ht="3" customHeight="1">
      <c r="A225" s="329"/>
      <c r="B225" s="329"/>
      <c r="C225" s="329"/>
      <c r="D225" s="329"/>
      <c r="E225" s="329"/>
      <c r="F225" s="329"/>
      <c r="G225" s="329"/>
      <c r="H225" s="329"/>
      <c r="I225" s="329"/>
      <c r="J225" s="329"/>
      <c r="K225" s="329"/>
      <c r="L225" s="329"/>
      <c r="M225" s="329"/>
      <c r="N225" s="329"/>
      <c r="O225" s="329"/>
      <c r="P225" s="329"/>
      <c r="Q225" s="329"/>
      <c r="R225" s="329"/>
      <c r="S225" s="329"/>
      <c r="T225" s="329"/>
      <c r="U225" s="275"/>
    </row>
    <row r="226" spans="1:21" ht="17.850000000000001" customHeight="1">
      <c r="A226" s="251"/>
      <c r="B226" s="251"/>
      <c r="C226" s="251"/>
      <c r="D226" s="251"/>
      <c r="E226" s="251"/>
      <c r="F226" s="251"/>
      <c r="G226" s="251"/>
      <c r="H226" s="251"/>
      <c r="I226" s="251"/>
      <c r="J226" s="251"/>
      <c r="K226" s="251"/>
      <c r="L226" s="251"/>
      <c r="M226" s="251"/>
      <c r="N226" s="251"/>
      <c r="O226" s="251"/>
      <c r="P226" s="251"/>
      <c r="Q226" s="251"/>
      <c r="R226" s="251"/>
      <c r="S226" s="251"/>
      <c r="T226" s="251"/>
      <c r="U226" s="251"/>
    </row>
    <row r="227" spans="1:21" ht="5.85" customHeight="1">
      <c r="A227" s="357" t="s">
        <v>1153</v>
      </c>
      <c r="B227" s="357"/>
      <c r="C227" s="357"/>
      <c r="D227" s="357"/>
      <c r="E227" s="357"/>
      <c r="F227" s="357"/>
      <c r="G227" s="357"/>
      <c r="H227" s="357"/>
      <c r="I227" s="357"/>
      <c r="J227" s="357"/>
      <c r="K227" s="357"/>
      <c r="L227" s="357"/>
      <c r="M227" s="357"/>
      <c r="N227" s="357"/>
      <c r="O227" s="357"/>
      <c r="P227" s="357"/>
      <c r="Q227" s="357"/>
      <c r="R227" s="357"/>
      <c r="S227" s="357"/>
      <c r="T227" s="357"/>
      <c r="U227" s="250"/>
    </row>
    <row r="228" spans="1:21" ht="2.25" customHeight="1">
      <c r="A228" s="358"/>
      <c r="B228" s="358"/>
      <c r="C228" s="358"/>
      <c r="D228" s="358"/>
      <c r="E228" s="358"/>
      <c r="F228" s="358"/>
      <c r="G228" s="358"/>
      <c r="H228" s="358"/>
      <c r="I228" s="358"/>
      <c r="J228" s="358"/>
      <c r="K228" s="358"/>
      <c r="L228" s="358"/>
      <c r="M228" s="358"/>
      <c r="N228" s="340" t="s">
        <v>259</v>
      </c>
      <c r="O228" s="340"/>
      <c r="P228" s="340"/>
      <c r="Q228" s="14"/>
      <c r="R228" s="340" t="s">
        <v>260</v>
      </c>
      <c r="S228" s="340"/>
      <c r="T228" s="340"/>
      <c r="U228" s="250"/>
    </row>
    <row r="229" spans="1:21" ht="26.65" customHeight="1">
      <c r="A229" s="248"/>
      <c r="B229" s="248"/>
      <c r="C229" s="248"/>
      <c r="D229" s="248"/>
      <c r="E229" s="248"/>
      <c r="F229" s="248"/>
      <c r="G229" s="248"/>
      <c r="H229" s="248"/>
      <c r="I229" s="248"/>
      <c r="J229" s="248"/>
      <c r="K229" s="248"/>
      <c r="L229" s="248"/>
      <c r="M229" s="248"/>
      <c r="N229" s="340"/>
      <c r="O229" s="340"/>
      <c r="P229" s="340"/>
      <c r="Q229" s="227"/>
      <c r="R229" s="340"/>
      <c r="S229" s="340"/>
      <c r="T229" s="340"/>
      <c r="U229" s="250"/>
    </row>
    <row r="230" spans="1:21" ht="11.85" customHeight="1">
      <c r="A230" s="314" t="s">
        <v>1154</v>
      </c>
      <c r="B230" s="314"/>
      <c r="C230" s="314"/>
      <c r="D230" s="314"/>
      <c r="E230" s="314"/>
      <c r="F230" s="314"/>
      <c r="G230" s="314"/>
      <c r="H230" s="314"/>
      <c r="I230" s="314"/>
      <c r="J230" s="314"/>
      <c r="K230" s="314"/>
      <c r="L230" s="227"/>
      <c r="M230" s="227"/>
      <c r="N230" s="359" t="s">
        <v>1155</v>
      </c>
      <c r="O230" s="359"/>
      <c r="P230" s="359"/>
      <c r="Q230" s="227"/>
      <c r="R230" s="359" t="s">
        <v>1156</v>
      </c>
      <c r="S230" s="359"/>
      <c r="T230" s="359"/>
      <c r="U230" s="250"/>
    </row>
    <row r="231" spans="1:21" ht="11.1" customHeight="1">
      <c r="A231" s="314" t="s">
        <v>1157</v>
      </c>
      <c r="B231" s="314"/>
      <c r="C231" s="314"/>
      <c r="D231" s="314"/>
      <c r="E231" s="314"/>
      <c r="F231" s="314"/>
      <c r="G231" s="314"/>
      <c r="H231" s="314"/>
      <c r="I231" s="314"/>
      <c r="J231" s="314"/>
      <c r="K231" s="314"/>
      <c r="L231" s="227"/>
      <c r="M231" s="227"/>
      <c r="N231" s="230" t="s">
        <v>289</v>
      </c>
      <c r="O231" s="230"/>
      <c r="P231" s="230"/>
      <c r="Q231" s="227"/>
      <c r="R231" s="230" t="s">
        <v>289</v>
      </c>
      <c r="S231" s="230"/>
      <c r="T231" s="230"/>
      <c r="U231" s="250"/>
    </row>
    <row r="232" spans="1:21" ht="11.85" customHeight="1">
      <c r="A232" s="314" t="s">
        <v>1158</v>
      </c>
      <c r="B232" s="314"/>
      <c r="C232" s="314"/>
      <c r="D232" s="314"/>
      <c r="E232" s="314"/>
      <c r="F232" s="314"/>
      <c r="G232" s="314"/>
      <c r="H232" s="314"/>
      <c r="I232" s="314"/>
      <c r="J232" s="314"/>
      <c r="K232" s="314"/>
      <c r="L232" s="227"/>
      <c r="M232" s="227"/>
      <c r="N232" s="230" t="s">
        <v>1159</v>
      </c>
      <c r="O232" s="230"/>
      <c r="P232" s="230"/>
      <c r="Q232" s="227"/>
      <c r="R232" s="230" t="s">
        <v>1160</v>
      </c>
      <c r="S232" s="230"/>
      <c r="T232" s="230"/>
      <c r="U232" s="250"/>
    </row>
    <row r="233" spans="1:21" ht="11.85" customHeight="1">
      <c r="A233" s="314" t="s">
        <v>1161</v>
      </c>
      <c r="B233" s="314"/>
      <c r="C233" s="314"/>
      <c r="D233" s="314"/>
      <c r="E233" s="314"/>
      <c r="F233" s="314"/>
      <c r="G233" s="314"/>
      <c r="H233" s="314"/>
      <c r="I233" s="314"/>
      <c r="J233" s="314"/>
      <c r="K233" s="314"/>
      <c r="L233" s="227"/>
      <c r="M233" s="227"/>
      <c r="N233" s="230" t="s">
        <v>289</v>
      </c>
      <c r="O233" s="230"/>
      <c r="P233" s="230"/>
      <c r="Q233" s="227"/>
      <c r="R233" s="230" t="s">
        <v>289</v>
      </c>
      <c r="S233" s="230"/>
      <c r="T233" s="230"/>
      <c r="U233" s="250"/>
    </row>
    <row r="234" spans="1:21" ht="11.85" customHeight="1">
      <c r="A234" s="314" t="s">
        <v>1162</v>
      </c>
      <c r="B234" s="314"/>
      <c r="C234" s="314"/>
      <c r="D234" s="314"/>
      <c r="E234" s="314"/>
      <c r="F234" s="314"/>
      <c r="G234" s="314"/>
      <c r="H234" s="314"/>
      <c r="I234" s="314"/>
      <c r="J234" s="314"/>
      <c r="K234" s="314"/>
      <c r="L234" s="227"/>
      <c r="M234" s="227"/>
      <c r="N234" s="230" t="s">
        <v>1163</v>
      </c>
      <c r="O234" s="230"/>
      <c r="P234" s="230"/>
      <c r="Q234" s="227"/>
      <c r="R234" s="230" t="s">
        <v>1164</v>
      </c>
      <c r="S234" s="230"/>
      <c r="T234" s="230"/>
      <c r="U234" s="250"/>
    </row>
    <row r="235" spans="1:21" ht="17.100000000000001" customHeight="1">
      <c r="A235" s="248"/>
      <c r="B235" s="248"/>
      <c r="C235" s="248"/>
      <c r="D235" s="248"/>
      <c r="E235" s="248"/>
      <c r="F235" s="248"/>
      <c r="G235" s="248"/>
      <c r="H235" s="248"/>
      <c r="I235" s="248"/>
      <c r="J235" s="248"/>
      <c r="K235" s="248"/>
      <c r="L235" s="248"/>
      <c r="M235" s="248"/>
      <c r="N235" s="248"/>
      <c r="O235" s="248"/>
      <c r="P235" s="248"/>
      <c r="Q235" s="248"/>
      <c r="R235" s="248"/>
      <c r="S235" s="248"/>
      <c r="T235" s="248"/>
      <c r="U235" s="250"/>
    </row>
    <row r="236" spans="1:21" ht="11.85" customHeight="1">
      <c r="A236" s="360" t="s">
        <v>1165</v>
      </c>
      <c r="B236" s="360"/>
      <c r="C236" s="360"/>
      <c r="D236" s="360"/>
      <c r="E236" s="360"/>
      <c r="F236" s="360"/>
      <c r="G236" s="360"/>
      <c r="H236" s="360"/>
      <c r="I236" s="360"/>
      <c r="J236" s="360"/>
      <c r="K236" s="360"/>
      <c r="L236" s="227"/>
      <c r="M236" s="227"/>
      <c r="N236" s="361" t="s">
        <v>979</v>
      </c>
      <c r="O236" s="361"/>
      <c r="P236" s="361"/>
      <c r="Q236" s="7"/>
      <c r="R236" s="361" t="s">
        <v>980</v>
      </c>
      <c r="S236" s="361"/>
      <c r="T236" s="361"/>
      <c r="U236" s="250"/>
    </row>
    <row r="237" spans="1:21" ht="3" customHeight="1">
      <c r="A237" s="329"/>
      <c r="B237" s="329"/>
      <c r="C237" s="329"/>
      <c r="D237" s="329"/>
      <c r="E237" s="329"/>
      <c r="F237" s="329"/>
      <c r="G237" s="329"/>
      <c r="H237" s="329"/>
      <c r="I237" s="329"/>
      <c r="J237" s="329"/>
      <c r="K237" s="329"/>
      <c r="L237" s="329"/>
      <c r="M237" s="329"/>
      <c r="N237" s="329"/>
      <c r="O237" s="329"/>
      <c r="P237" s="329"/>
      <c r="Q237" s="329"/>
      <c r="R237" s="329"/>
      <c r="S237" s="329"/>
      <c r="T237" s="329"/>
      <c r="U237" s="250"/>
    </row>
    <row r="238" spans="1:21" ht="17.850000000000001" customHeight="1">
      <c r="A238" s="251"/>
      <c r="B238" s="251"/>
      <c r="C238" s="251"/>
      <c r="D238" s="251"/>
      <c r="E238" s="251"/>
      <c r="F238" s="251"/>
      <c r="G238" s="251"/>
      <c r="H238" s="251"/>
      <c r="I238" s="251"/>
      <c r="J238" s="251"/>
      <c r="K238" s="251"/>
      <c r="L238" s="251"/>
      <c r="M238" s="251"/>
      <c r="N238" s="251"/>
      <c r="O238" s="251"/>
      <c r="P238" s="251"/>
      <c r="Q238" s="251"/>
      <c r="R238" s="251"/>
      <c r="S238" s="251"/>
      <c r="T238" s="251"/>
      <c r="U238" s="251"/>
    </row>
    <row r="239" spans="1:21" ht="5.25" customHeight="1">
      <c r="A239" s="357" t="s">
        <v>1166</v>
      </c>
      <c r="B239" s="357"/>
      <c r="C239" s="357"/>
      <c r="D239" s="357"/>
      <c r="E239" s="357"/>
      <c r="F239" s="357"/>
      <c r="G239" s="357"/>
      <c r="H239" s="357"/>
      <c r="I239" s="357"/>
      <c r="J239" s="357"/>
      <c r="K239" s="357"/>
      <c r="L239" s="357"/>
      <c r="M239" s="357"/>
      <c r="N239" s="357"/>
      <c r="O239" s="357"/>
      <c r="P239" s="357"/>
      <c r="Q239" s="357"/>
      <c r="R239" s="357"/>
      <c r="S239" s="357"/>
      <c r="T239" s="357"/>
      <c r="U239" s="250"/>
    </row>
    <row r="240" spans="1:21" ht="3" customHeight="1">
      <c r="A240" s="358"/>
      <c r="B240" s="358"/>
      <c r="C240" s="358"/>
      <c r="D240" s="358"/>
      <c r="E240" s="358"/>
      <c r="F240" s="358"/>
      <c r="G240" s="358"/>
      <c r="H240" s="358"/>
      <c r="I240" s="358"/>
      <c r="J240" s="358"/>
      <c r="K240" s="358"/>
      <c r="L240" s="358"/>
      <c r="M240" s="358"/>
      <c r="N240" s="340" t="s">
        <v>259</v>
      </c>
      <c r="O240" s="340"/>
      <c r="P240" s="340"/>
      <c r="Q240" s="14"/>
      <c r="R240" s="340" t="s">
        <v>260</v>
      </c>
      <c r="S240" s="340"/>
      <c r="T240" s="340"/>
      <c r="U240" s="250"/>
    </row>
    <row r="241" spans="1:21" ht="26.65" customHeight="1">
      <c r="A241" s="248"/>
      <c r="B241" s="248"/>
      <c r="C241" s="248"/>
      <c r="D241" s="248"/>
      <c r="E241" s="248"/>
      <c r="F241" s="248"/>
      <c r="G241" s="248"/>
      <c r="H241" s="248"/>
      <c r="I241" s="248"/>
      <c r="J241" s="248"/>
      <c r="K241" s="248"/>
      <c r="L241" s="248"/>
      <c r="M241" s="248"/>
      <c r="N241" s="340"/>
      <c r="O241" s="340"/>
      <c r="P241" s="340"/>
      <c r="Q241" s="227"/>
      <c r="R241" s="340"/>
      <c r="S241" s="340"/>
      <c r="T241" s="340"/>
      <c r="U241" s="250"/>
    </row>
    <row r="242" spans="1:21" ht="11.85" customHeight="1">
      <c r="A242" s="314" t="s">
        <v>24</v>
      </c>
      <c r="B242" s="314"/>
      <c r="C242" s="314"/>
      <c r="D242" s="314"/>
      <c r="E242" s="314"/>
      <c r="F242" s="314"/>
      <c r="G242" s="314"/>
      <c r="H242" s="314"/>
      <c r="I242" s="314"/>
      <c r="J242" s="314"/>
      <c r="K242" s="314"/>
      <c r="L242" s="227"/>
      <c r="M242" s="227"/>
      <c r="N242" s="359" t="s">
        <v>1167</v>
      </c>
      <c r="O242" s="359"/>
      <c r="P242" s="359"/>
      <c r="Q242" s="227"/>
      <c r="R242" s="359" t="s">
        <v>289</v>
      </c>
      <c r="S242" s="359"/>
      <c r="T242" s="359"/>
      <c r="U242" s="250"/>
    </row>
    <row r="243" spans="1:21" ht="11.1" customHeight="1">
      <c r="A243" s="314" t="s">
        <v>1168</v>
      </c>
      <c r="B243" s="314"/>
      <c r="C243" s="314"/>
      <c r="D243" s="314"/>
      <c r="E243" s="314"/>
      <c r="F243" s="314"/>
      <c r="G243" s="314"/>
      <c r="H243" s="314"/>
      <c r="I243" s="314"/>
      <c r="J243" s="314"/>
      <c r="K243" s="314"/>
      <c r="L243" s="227"/>
      <c r="M243" s="227"/>
      <c r="N243" s="230" t="s">
        <v>1169</v>
      </c>
      <c r="O243" s="230"/>
      <c r="P243" s="230"/>
      <c r="Q243" s="227"/>
      <c r="R243" s="230" t="s">
        <v>984</v>
      </c>
      <c r="S243" s="230"/>
      <c r="T243" s="230"/>
      <c r="U243" s="250"/>
    </row>
    <row r="244" spans="1:21" ht="17.850000000000001" customHeight="1">
      <c r="A244" s="248"/>
      <c r="B244" s="248"/>
      <c r="C244" s="248"/>
      <c r="D244" s="248"/>
      <c r="E244" s="248"/>
      <c r="F244" s="248"/>
      <c r="G244" s="248"/>
      <c r="H244" s="248"/>
      <c r="I244" s="248"/>
      <c r="J244" s="248"/>
      <c r="K244" s="248"/>
      <c r="L244" s="248"/>
      <c r="M244" s="248"/>
      <c r="N244" s="248"/>
      <c r="O244" s="248"/>
      <c r="P244" s="248"/>
      <c r="Q244" s="248"/>
      <c r="R244" s="248"/>
      <c r="S244" s="248"/>
      <c r="T244" s="248"/>
      <c r="U244" s="250"/>
    </row>
    <row r="245" spans="1:21" ht="11.85" customHeight="1">
      <c r="A245" s="360" t="s">
        <v>1170</v>
      </c>
      <c r="B245" s="360"/>
      <c r="C245" s="360"/>
      <c r="D245" s="360"/>
      <c r="E245" s="360"/>
      <c r="F245" s="360"/>
      <c r="G245" s="360"/>
      <c r="H245" s="360"/>
      <c r="I245" s="360"/>
      <c r="J245" s="360"/>
      <c r="K245" s="360"/>
      <c r="L245" s="227"/>
      <c r="M245" s="227"/>
      <c r="N245" s="361" t="s">
        <v>983</v>
      </c>
      <c r="O245" s="361"/>
      <c r="P245" s="361"/>
      <c r="Q245" s="7"/>
      <c r="R245" s="361" t="s">
        <v>984</v>
      </c>
      <c r="S245" s="361"/>
      <c r="T245" s="361"/>
      <c r="U245" s="250"/>
    </row>
    <row r="246" spans="1:21" ht="3" customHeight="1">
      <c r="A246" s="329"/>
      <c r="B246" s="329"/>
      <c r="C246" s="329"/>
      <c r="D246" s="329"/>
      <c r="E246" s="329"/>
      <c r="F246" s="329"/>
      <c r="G246" s="329"/>
      <c r="H246" s="329"/>
      <c r="I246" s="329"/>
      <c r="J246" s="329"/>
      <c r="K246" s="329"/>
      <c r="L246" s="329"/>
      <c r="M246" s="329"/>
      <c r="N246" s="329"/>
      <c r="O246" s="329"/>
      <c r="P246" s="329"/>
      <c r="Q246" s="329"/>
      <c r="R246" s="329"/>
      <c r="S246" s="329"/>
      <c r="T246" s="329"/>
      <c r="U246" s="250"/>
    </row>
    <row r="247" spans="1:21" ht="17.100000000000001" customHeight="1">
      <c r="A247" s="251"/>
      <c r="B247" s="251"/>
      <c r="C247" s="251"/>
      <c r="D247" s="251"/>
      <c r="E247" s="251"/>
      <c r="F247" s="251"/>
      <c r="G247" s="251"/>
      <c r="H247" s="251"/>
      <c r="I247" s="251"/>
      <c r="J247" s="251"/>
      <c r="K247" s="251"/>
      <c r="L247" s="251"/>
      <c r="M247" s="251"/>
      <c r="N247" s="251"/>
      <c r="O247" s="251"/>
      <c r="P247" s="251"/>
      <c r="Q247" s="251"/>
      <c r="R247" s="251"/>
      <c r="S247" s="251"/>
      <c r="T247" s="251"/>
      <c r="U247" s="251"/>
    </row>
    <row r="248" spans="1:21" ht="5.85" customHeight="1">
      <c r="A248" s="357" t="s">
        <v>1171</v>
      </c>
      <c r="B248" s="357"/>
      <c r="C248" s="357"/>
      <c r="D248" s="357"/>
      <c r="E248" s="357"/>
      <c r="F248" s="357"/>
      <c r="G248" s="357"/>
      <c r="H248" s="357"/>
      <c r="I248" s="357"/>
      <c r="J248" s="357"/>
      <c r="K248" s="357"/>
      <c r="L248" s="357"/>
      <c r="M248" s="357"/>
      <c r="N248" s="357"/>
      <c r="O248" s="357"/>
      <c r="P248" s="357"/>
      <c r="Q248" s="357"/>
      <c r="R248" s="357"/>
      <c r="S248" s="357"/>
      <c r="T248" s="357"/>
      <c r="U248" s="250"/>
    </row>
    <row r="249" spans="1:21" ht="3" customHeight="1">
      <c r="A249" s="358"/>
      <c r="B249" s="358"/>
      <c r="C249" s="358"/>
      <c r="D249" s="358"/>
      <c r="E249" s="358"/>
      <c r="F249" s="358"/>
      <c r="G249" s="358"/>
      <c r="H249" s="358"/>
      <c r="I249" s="358"/>
      <c r="J249" s="358"/>
      <c r="K249" s="358"/>
      <c r="L249" s="358"/>
      <c r="M249" s="358"/>
      <c r="N249" s="340" t="s">
        <v>259</v>
      </c>
      <c r="O249" s="340"/>
      <c r="P249" s="340"/>
      <c r="Q249" s="14"/>
      <c r="R249" s="340" t="s">
        <v>260</v>
      </c>
      <c r="S249" s="340"/>
      <c r="T249" s="340"/>
      <c r="U249" s="250"/>
    </row>
    <row r="250" spans="1:21" ht="25.9" customHeight="1">
      <c r="A250" s="248"/>
      <c r="B250" s="248"/>
      <c r="C250" s="248"/>
      <c r="D250" s="248"/>
      <c r="E250" s="248"/>
      <c r="F250" s="248"/>
      <c r="G250" s="248"/>
      <c r="H250" s="248"/>
      <c r="I250" s="248"/>
      <c r="J250" s="248"/>
      <c r="K250" s="248"/>
      <c r="L250" s="248"/>
      <c r="M250" s="248"/>
      <c r="N250" s="340"/>
      <c r="O250" s="340"/>
      <c r="P250" s="340"/>
      <c r="Q250" s="227"/>
      <c r="R250" s="340"/>
      <c r="S250" s="340"/>
      <c r="T250" s="340"/>
      <c r="U250" s="250"/>
    </row>
    <row r="251" spans="1:21" ht="11.85" customHeight="1">
      <c r="A251" s="314" t="s">
        <v>1172</v>
      </c>
      <c r="B251" s="314"/>
      <c r="C251" s="314"/>
      <c r="D251" s="314"/>
      <c r="E251" s="314"/>
      <c r="F251" s="314"/>
      <c r="G251" s="314"/>
      <c r="H251" s="314"/>
      <c r="I251" s="314"/>
      <c r="J251" s="314"/>
      <c r="K251" s="314"/>
      <c r="L251" s="227"/>
      <c r="M251" s="227"/>
      <c r="N251" s="359" t="s">
        <v>289</v>
      </c>
      <c r="O251" s="359"/>
      <c r="P251" s="359"/>
      <c r="Q251" s="227"/>
      <c r="R251" s="359" t="s">
        <v>289</v>
      </c>
      <c r="S251" s="359"/>
      <c r="T251" s="359"/>
      <c r="U251" s="250"/>
    </row>
    <row r="252" spans="1:21" ht="11.85" customHeight="1">
      <c r="A252" s="314" t="s">
        <v>1173</v>
      </c>
      <c r="B252" s="314"/>
      <c r="C252" s="314"/>
      <c r="D252" s="314"/>
      <c r="E252" s="314"/>
      <c r="F252" s="314"/>
      <c r="G252" s="314"/>
      <c r="H252" s="314"/>
      <c r="I252" s="314"/>
      <c r="J252" s="314"/>
      <c r="K252" s="314"/>
      <c r="L252" s="227"/>
      <c r="M252" s="227"/>
      <c r="N252" s="230" t="s">
        <v>289</v>
      </c>
      <c r="O252" s="230"/>
      <c r="P252" s="230"/>
      <c r="Q252" s="227"/>
      <c r="R252" s="230" t="s">
        <v>289</v>
      </c>
      <c r="S252" s="230"/>
      <c r="T252" s="230"/>
      <c r="U252" s="250"/>
    </row>
    <row r="253" spans="1:21" ht="11.85" customHeight="1">
      <c r="A253" s="314" t="s">
        <v>1174</v>
      </c>
      <c r="B253" s="314"/>
      <c r="C253" s="314"/>
      <c r="D253" s="314"/>
      <c r="E253" s="314"/>
      <c r="F253" s="314"/>
      <c r="G253" s="314"/>
      <c r="H253" s="314"/>
      <c r="I253" s="314"/>
      <c r="J253" s="314"/>
      <c r="K253" s="314"/>
      <c r="L253" s="227"/>
      <c r="M253" s="227"/>
      <c r="N253" s="230" t="s">
        <v>987</v>
      </c>
      <c r="O253" s="230"/>
      <c r="P253" s="230"/>
      <c r="Q253" s="227"/>
      <c r="R253" s="230" t="s">
        <v>289</v>
      </c>
      <c r="S253" s="230"/>
      <c r="T253" s="230"/>
      <c r="U253" s="250"/>
    </row>
    <row r="254" spans="1:21" ht="17.100000000000001" customHeight="1">
      <c r="A254" s="248"/>
      <c r="B254" s="248"/>
      <c r="C254" s="248"/>
      <c r="D254" s="248"/>
      <c r="E254" s="248"/>
      <c r="F254" s="248"/>
      <c r="G254" s="248"/>
      <c r="H254" s="248"/>
      <c r="I254" s="248"/>
      <c r="J254" s="248"/>
      <c r="K254" s="248"/>
      <c r="L254" s="248"/>
      <c r="M254" s="248"/>
      <c r="N254" s="248"/>
      <c r="O254" s="248"/>
      <c r="P254" s="248"/>
      <c r="Q254" s="248"/>
      <c r="R254" s="248"/>
      <c r="S254" s="248"/>
      <c r="T254" s="248"/>
      <c r="U254" s="250"/>
    </row>
    <row r="255" spans="1:21" ht="11.85" customHeight="1">
      <c r="A255" s="360" t="s">
        <v>1175</v>
      </c>
      <c r="B255" s="360"/>
      <c r="C255" s="360"/>
      <c r="D255" s="360"/>
      <c r="E255" s="360"/>
      <c r="F255" s="360"/>
      <c r="G255" s="360"/>
      <c r="H255" s="360"/>
      <c r="I255" s="360"/>
      <c r="J255" s="360"/>
      <c r="K255" s="360"/>
      <c r="L255" s="227"/>
      <c r="M255" s="227"/>
      <c r="N255" s="361" t="s">
        <v>987</v>
      </c>
      <c r="O255" s="361"/>
      <c r="P255" s="361"/>
      <c r="Q255" s="7"/>
      <c r="R255" s="361" t="s">
        <v>289</v>
      </c>
      <c r="S255" s="361"/>
      <c r="T255" s="361"/>
      <c r="U255" s="250"/>
    </row>
    <row r="256" spans="1:21" ht="3" customHeight="1">
      <c r="A256" s="329"/>
      <c r="B256" s="329"/>
      <c r="C256" s="329"/>
      <c r="D256" s="329"/>
      <c r="E256" s="329"/>
      <c r="F256" s="329"/>
      <c r="G256" s="329"/>
      <c r="H256" s="329"/>
      <c r="I256" s="329"/>
      <c r="J256" s="329"/>
      <c r="K256" s="329"/>
      <c r="L256" s="329"/>
      <c r="M256" s="329"/>
      <c r="N256" s="329"/>
      <c r="O256" s="329"/>
      <c r="P256" s="329"/>
      <c r="Q256" s="329"/>
      <c r="R256" s="329"/>
      <c r="S256" s="329"/>
      <c r="T256" s="329"/>
      <c r="U256" s="250"/>
    </row>
    <row r="257" spans="1:21" ht="17.850000000000001" customHeight="1">
      <c r="A257" s="251"/>
      <c r="B257" s="251"/>
      <c r="C257" s="251"/>
      <c r="D257" s="251"/>
      <c r="E257" s="251"/>
      <c r="F257" s="251"/>
      <c r="G257" s="251"/>
      <c r="H257" s="251"/>
      <c r="I257" s="251"/>
      <c r="J257" s="251"/>
      <c r="K257" s="251"/>
      <c r="L257" s="251"/>
      <c r="M257" s="251"/>
      <c r="N257" s="251"/>
      <c r="O257" s="251"/>
      <c r="P257" s="251"/>
      <c r="Q257" s="251"/>
      <c r="R257" s="251"/>
      <c r="S257" s="251"/>
      <c r="T257" s="251"/>
      <c r="U257" s="251"/>
    </row>
    <row r="258" spans="1:21" ht="5.85" customHeight="1">
      <c r="A258" s="357" t="s">
        <v>1176</v>
      </c>
      <c r="B258" s="357"/>
      <c r="C258" s="357"/>
      <c r="D258" s="357"/>
      <c r="E258" s="357"/>
      <c r="F258" s="357"/>
      <c r="G258" s="357"/>
      <c r="H258" s="357"/>
      <c r="I258" s="357"/>
      <c r="J258" s="357"/>
      <c r="K258" s="357"/>
      <c r="L258" s="357"/>
      <c r="M258" s="357"/>
      <c r="N258" s="357"/>
      <c r="O258" s="357"/>
      <c r="P258" s="357"/>
      <c r="Q258" s="357"/>
      <c r="R258" s="357"/>
      <c r="S258" s="357"/>
      <c r="T258" s="357"/>
      <c r="U258" s="250"/>
    </row>
    <row r="259" spans="1:21" ht="2.25" customHeight="1">
      <c r="A259" s="358"/>
      <c r="B259" s="358"/>
      <c r="C259" s="358"/>
      <c r="D259" s="358"/>
      <c r="E259" s="358"/>
      <c r="F259" s="358"/>
      <c r="G259" s="358"/>
      <c r="H259" s="358"/>
      <c r="I259" s="358"/>
      <c r="J259" s="358"/>
      <c r="K259" s="358"/>
      <c r="L259" s="358"/>
      <c r="M259" s="358"/>
      <c r="N259" s="340" t="s">
        <v>259</v>
      </c>
      <c r="O259" s="340"/>
      <c r="P259" s="340"/>
      <c r="Q259" s="14"/>
      <c r="R259" s="340" t="s">
        <v>260</v>
      </c>
      <c r="S259" s="340"/>
      <c r="T259" s="340"/>
      <c r="U259" s="250"/>
    </row>
    <row r="260" spans="1:21" ht="26.65" customHeight="1">
      <c r="A260" s="248"/>
      <c r="B260" s="248"/>
      <c r="C260" s="248"/>
      <c r="D260" s="248"/>
      <c r="E260" s="248"/>
      <c r="F260" s="248"/>
      <c r="G260" s="248"/>
      <c r="H260" s="248"/>
      <c r="I260" s="248"/>
      <c r="J260" s="248"/>
      <c r="K260" s="248"/>
      <c r="L260" s="248"/>
      <c r="M260" s="248"/>
      <c r="N260" s="340"/>
      <c r="O260" s="340"/>
      <c r="P260" s="340"/>
      <c r="Q260" s="227"/>
      <c r="R260" s="340"/>
      <c r="S260" s="340"/>
      <c r="T260" s="340"/>
      <c r="U260" s="250"/>
    </row>
    <row r="261" spans="1:21" ht="11.85" customHeight="1">
      <c r="A261" s="314" t="s">
        <v>1177</v>
      </c>
      <c r="B261" s="314"/>
      <c r="C261" s="314"/>
      <c r="D261" s="314"/>
      <c r="E261" s="314"/>
      <c r="F261" s="314"/>
      <c r="G261" s="314"/>
      <c r="H261" s="314"/>
      <c r="I261" s="314"/>
      <c r="J261" s="314"/>
      <c r="K261" s="314"/>
      <c r="L261" s="227"/>
      <c r="M261" s="227"/>
      <c r="N261" s="359" t="s">
        <v>1178</v>
      </c>
      <c r="O261" s="359"/>
      <c r="P261" s="359"/>
      <c r="Q261" s="227"/>
      <c r="R261" s="359" t="s">
        <v>1179</v>
      </c>
      <c r="S261" s="359"/>
      <c r="T261" s="359"/>
      <c r="U261" s="250"/>
    </row>
    <row r="262" spans="1:21" ht="11.1" customHeight="1">
      <c r="A262" s="314" t="s">
        <v>1180</v>
      </c>
      <c r="B262" s="314"/>
      <c r="C262" s="314"/>
      <c r="D262" s="314"/>
      <c r="E262" s="314"/>
      <c r="F262" s="314"/>
      <c r="G262" s="314"/>
      <c r="H262" s="314"/>
      <c r="I262" s="314"/>
      <c r="J262" s="314"/>
      <c r="K262" s="314"/>
      <c r="L262" s="227"/>
      <c r="M262" s="227"/>
      <c r="N262" s="230" t="s">
        <v>289</v>
      </c>
      <c r="O262" s="230"/>
      <c r="P262" s="230"/>
      <c r="Q262" s="227"/>
      <c r="R262" s="230" t="s">
        <v>289</v>
      </c>
      <c r="S262" s="230"/>
      <c r="T262" s="230"/>
      <c r="U262" s="250"/>
    </row>
    <row r="263" spans="1:21" ht="11.85" customHeight="1">
      <c r="A263" s="314" t="s">
        <v>1181</v>
      </c>
      <c r="B263" s="314"/>
      <c r="C263" s="314"/>
      <c r="D263" s="314"/>
      <c r="E263" s="314"/>
      <c r="F263" s="314"/>
      <c r="G263" s="314"/>
      <c r="H263" s="314"/>
      <c r="I263" s="314"/>
      <c r="J263" s="314"/>
      <c r="K263" s="314"/>
      <c r="L263" s="227"/>
      <c r="M263" s="227"/>
      <c r="N263" s="230" t="s">
        <v>1182</v>
      </c>
      <c r="O263" s="230"/>
      <c r="P263" s="230"/>
      <c r="Q263" s="227"/>
      <c r="R263" s="230" t="s">
        <v>1183</v>
      </c>
      <c r="S263" s="230"/>
      <c r="T263" s="230"/>
      <c r="U263" s="250"/>
    </row>
    <row r="264" spans="1:21" ht="11.85" customHeight="1">
      <c r="A264" s="314" t="s">
        <v>1184</v>
      </c>
      <c r="B264" s="314"/>
      <c r="C264" s="314"/>
      <c r="D264" s="314"/>
      <c r="E264" s="314"/>
      <c r="F264" s="314"/>
      <c r="G264" s="314"/>
      <c r="H264" s="314"/>
      <c r="I264" s="314"/>
      <c r="J264" s="314"/>
      <c r="K264" s="314"/>
      <c r="L264" s="227"/>
      <c r="M264" s="227"/>
      <c r="N264" s="230" t="s">
        <v>289</v>
      </c>
      <c r="O264" s="230"/>
      <c r="P264" s="230"/>
      <c r="Q264" s="227"/>
      <c r="R264" s="230" t="s">
        <v>289</v>
      </c>
      <c r="S264" s="230"/>
      <c r="T264" s="230"/>
      <c r="U264" s="250"/>
    </row>
    <row r="265" spans="1:21" ht="11.85" customHeight="1">
      <c r="A265" s="314" t="s">
        <v>1185</v>
      </c>
      <c r="B265" s="314"/>
      <c r="C265" s="314"/>
      <c r="D265" s="314"/>
      <c r="E265" s="314"/>
      <c r="F265" s="314"/>
      <c r="G265" s="314"/>
      <c r="H265" s="314"/>
      <c r="I265" s="314"/>
      <c r="J265" s="314"/>
      <c r="K265" s="314"/>
      <c r="L265" s="227"/>
      <c r="M265" s="227"/>
      <c r="N265" s="230" t="s">
        <v>289</v>
      </c>
      <c r="O265" s="230"/>
      <c r="P265" s="230"/>
      <c r="Q265" s="227"/>
      <c r="R265" s="230" t="s">
        <v>289</v>
      </c>
      <c r="S265" s="230"/>
      <c r="T265" s="230"/>
      <c r="U265" s="250"/>
    </row>
    <row r="266" spans="1:21" ht="11.1" customHeight="1">
      <c r="A266" s="314" t="s">
        <v>1186</v>
      </c>
      <c r="B266" s="314"/>
      <c r="C266" s="314"/>
      <c r="D266" s="314"/>
      <c r="E266" s="314"/>
      <c r="F266" s="314"/>
      <c r="G266" s="314"/>
      <c r="H266" s="314"/>
      <c r="I266" s="314"/>
      <c r="J266" s="314"/>
      <c r="K266" s="314"/>
      <c r="L266" s="227"/>
      <c r="M266" s="227"/>
      <c r="N266" s="230" t="s">
        <v>1187</v>
      </c>
      <c r="O266" s="230"/>
      <c r="P266" s="230"/>
      <c r="Q266" s="227"/>
      <c r="R266" s="230" t="s">
        <v>289</v>
      </c>
      <c r="S266" s="230"/>
      <c r="T266" s="230"/>
      <c r="U266" s="250"/>
    </row>
    <row r="267" spans="1:21" ht="11.85" customHeight="1">
      <c r="A267" s="314" t="s">
        <v>1188</v>
      </c>
      <c r="B267" s="314"/>
      <c r="C267" s="314"/>
      <c r="D267" s="314"/>
      <c r="E267" s="314"/>
      <c r="F267" s="314"/>
      <c r="G267" s="314"/>
      <c r="H267" s="314"/>
      <c r="I267" s="314"/>
      <c r="J267" s="314"/>
      <c r="K267" s="314"/>
      <c r="L267" s="227"/>
      <c r="M267" s="227"/>
      <c r="N267" s="230" t="s">
        <v>1189</v>
      </c>
      <c r="O267" s="230"/>
      <c r="P267" s="230"/>
      <c r="Q267" s="227"/>
      <c r="R267" s="230" t="s">
        <v>1190</v>
      </c>
      <c r="S267" s="230"/>
      <c r="T267" s="230"/>
      <c r="U267" s="250"/>
    </row>
    <row r="268" spans="1:21" ht="17.850000000000001" customHeight="1">
      <c r="A268" s="248"/>
      <c r="B268" s="248"/>
      <c r="C268" s="248"/>
      <c r="D268" s="248"/>
      <c r="E268" s="248"/>
      <c r="F268" s="248"/>
      <c r="G268" s="248"/>
      <c r="H268" s="248"/>
      <c r="I268" s="248"/>
      <c r="J268" s="248"/>
      <c r="K268" s="248"/>
      <c r="L268" s="248"/>
      <c r="M268" s="248"/>
      <c r="N268" s="248"/>
      <c r="O268" s="248"/>
      <c r="P268" s="248"/>
      <c r="Q268" s="248"/>
      <c r="R268" s="248"/>
      <c r="S268" s="248"/>
      <c r="T268" s="248"/>
      <c r="U268" s="250"/>
    </row>
    <row r="269" spans="1:21" ht="11.85" customHeight="1">
      <c r="A269" s="360" t="s">
        <v>1191</v>
      </c>
      <c r="B269" s="360"/>
      <c r="C269" s="360"/>
      <c r="D269" s="360"/>
      <c r="E269" s="360"/>
      <c r="F269" s="360"/>
      <c r="G269" s="360"/>
      <c r="H269" s="360"/>
      <c r="I269" s="360"/>
      <c r="J269" s="360"/>
      <c r="K269" s="360"/>
      <c r="L269" s="227"/>
      <c r="M269" s="227"/>
      <c r="N269" s="361" t="s">
        <v>990</v>
      </c>
      <c r="O269" s="361"/>
      <c r="P269" s="361"/>
      <c r="Q269" s="7"/>
      <c r="R269" s="361" t="s">
        <v>991</v>
      </c>
      <c r="S269" s="361"/>
      <c r="T269" s="361"/>
      <c r="U269" s="250"/>
    </row>
    <row r="270" spans="1:21" ht="2.25" customHeight="1">
      <c r="A270" s="329"/>
      <c r="B270" s="329"/>
      <c r="C270" s="329"/>
      <c r="D270" s="329"/>
      <c r="E270" s="329"/>
      <c r="F270" s="329"/>
      <c r="G270" s="329"/>
      <c r="H270" s="329"/>
      <c r="I270" s="329"/>
      <c r="J270" s="329"/>
      <c r="K270" s="329"/>
      <c r="L270" s="329"/>
      <c r="M270" s="329"/>
      <c r="N270" s="329"/>
      <c r="O270" s="329"/>
      <c r="P270" s="329"/>
      <c r="Q270" s="329"/>
      <c r="R270" s="329"/>
      <c r="S270" s="329"/>
      <c r="T270" s="329"/>
      <c r="U270" s="250"/>
    </row>
    <row r="271" spans="1:21" ht="11.85" customHeight="1">
      <c r="A271" s="251"/>
      <c r="B271" s="251"/>
      <c r="C271" s="251"/>
      <c r="D271" s="251"/>
      <c r="E271" s="251"/>
      <c r="F271" s="251"/>
      <c r="G271" s="251"/>
      <c r="H271" s="251"/>
      <c r="I271" s="251"/>
      <c r="J271" s="251"/>
      <c r="K271" s="251"/>
      <c r="L271" s="251"/>
      <c r="M271" s="251"/>
      <c r="N271" s="251"/>
      <c r="O271" s="251"/>
      <c r="P271" s="251"/>
      <c r="Q271" s="251"/>
      <c r="R271" s="251"/>
      <c r="S271" s="251"/>
      <c r="T271" s="251"/>
      <c r="U271" s="251"/>
    </row>
    <row r="272" spans="1:21" ht="46.7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</row>
    <row r="273" spans="1:21" ht="16.350000000000001" customHeight="1">
      <c r="A273" s="362" t="s">
        <v>1028</v>
      </c>
      <c r="B273" s="362"/>
      <c r="C273" s="362"/>
      <c r="D273" s="362"/>
      <c r="E273" s="362"/>
      <c r="F273" s="362"/>
      <c r="G273" s="362"/>
      <c r="H273" s="362"/>
      <c r="I273" s="362"/>
      <c r="J273" s="362"/>
      <c r="K273" s="362"/>
      <c r="L273" s="362"/>
      <c r="M273" s="362"/>
      <c r="N273" s="362"/>
      <c r="O273" s="362"/>
      <c r="P273" s="362"/>
      <c r="Q273" s="362"/>
      <c r="R273" s="362"/>
      <c r="S273" s="362"/>
      <c r="T273" s="362"/>
      <c r="U273" s="362"/>
    </row>
    <row r="274" spans="1:21" ht="1.5" customHeight="1">
      <c r="A274" s="237" t="s">
        <v>1029</v>
      </c>
      <c r="B274" s="237"/>
      <c r="C274" s="237"/>
      <c r="D274" s="237"/>
      <c r="E274" s="237"/>
      <c r="F274" s="237"/>
      <c r="G274" s="237"/>
      <c r="H274" s="237"/>
      <c r="I274" s="237"/>
      <c r="J274" s="237"/>
      <c r="K274" s="237"/>
      <c r="L274" s="237"/>
      <c r="M274" s="237"/>
      <c r="N274" s="237"/>
      <c r="O274" s="237"/>
      <c r="P274" s="237"/>
      <c r="Q274" s="237"/>
      <c r="R274" s="237"/>
      <c r="S274" s="237"/>
      <c r="T274" s="237"/>
      <c r="U274" s="237"/>
    </row>
    <row r="275" spans="1:21" ht="10.35" customHeight="1">
      <c r="A275" s="237"/>
      <c r="B275" s="237"/>
      <c r="C275" s="237"/>
      <c r="D275" s="237"/>
      <c r="E275" s="237"/>
      <c r="F275" s="237"/>
      <c r="G275" s="237"/>
      <c r="H275" s="237"/>
      <c r="I275" s="237"/>
      <c r="J275" s="237"/>
      <c r="K275" s="237"/>
      <c r="L275" s="237"/>
      <c r="M275" s="237"/>
      <c r="N275" s="237"/>
      <c r="O275" s="237"/>
      <c r="P275" s="237"/>
      <c r="Q275" s="237"/>
      <c r="R275" s="237"/>
      <c r="S275" s="237"/>
      <c r="T275" s="237"/>
      <c r="U275" s="237"/>
    </row>
    <row r="276" spans="1:21" ht="1.5" customHeight="1">
      <c r="A276" s="227"/>
      <c r="B276" s="227"/>
      <c r="C276" s="227"/>
      <c r="D276" s="227"/>
      <c r="E276" s="227"/>
      <c r="F276" s="227"/>
      <c r="G276" s="227"/>
      <c r="H276" s="227"/>
      <c r="I276" s="227"/>
      <c r="J276" s="227"/>
      <c r="K276" s="227"/>
      <c r="L276" s="227"/>
      <c r="M276" s="227"/>
      <c r="N276" s="227"/>
      <c r="O276" s="227"/>
      <c r="P276" s="227"/>
      <c r="Q276" s="227"/>
      <c r="R276" s="227"/>
      <c r="S276" s="227"/>
      <c r="T276" s="227"/>
      <c r="U276" s="227"/>
    </row>
    <row r="277" spans="1:21" ht="11.85" customHeight="1">
      <c r="A277" s="7"/>
      <c r="B277" s="336" t="s">
        <v>923</v>
      </c>
      <c r="C277" s="336"/>
      <c r="D277" s="336"/>
      <c r="E277" s="336"/>
      <c r="F277" s="336"/>
      <c r="G277" s="336"/>
      <c r="H277" s="336"/>
      <c r="I277" s="336"/>
      <c r="J277" s="336"/>
      <c r="K277" s="336"/>
      <c r="L277" s="336"/>
      <c r="M277" s="336"/>
      <c r="N277" s="336"/>
      <c r="O277" s="336"/>
      <c r="P277" s="336"/>
      <c r="Q277" s="336"/>
      <c r="R277" s="336"/>
      <c r="S277" s="7"/>
      <c r="T277" s="225" t="s">
        <v>1192</v>
      </c>
      <c r="U277" s="225"/>
    </row>
    <row r="278" spans="1:21" ht="11.1" customHeight="1">
      <c r="A278" s="227"/>
      <c r="B278" s="227"/>
      <c r="C278" s="227"/>
      <c r="D278" s="227"/>
      <c r="E278" s="227"/>
      <c r="F278" s="227"/>
      <c r="G278" s="227"/>
      <c r="H278" s="227"/>
      <c r="I278" s="227"/>
      <c r="J278" s="227"/>
      <c r="K278" s="227"/>
      <c r="L278" s="227"/>
      <c r="M278" s="227"/>
      <c r="N278" s="227"/>
      <c r="O278" s="227"/>
      <c r="P278" s="227"/>
      <c r="Q278" s="227"/>
      <c r="R278" s="227"/>
      <c r="S278" s="227"/>
      <c r="T278" s="227"/>
      <c r="U278" s="227"/>
    </row>
    <row r="279" spans="1:21" ht="11.85" customHeight="1">
      <c r="A279" s="227" t="s">
        <v>255</v>
      </c>
      <c r="B279" s="227"/>
      <c r="C279" s="227"/>
      <c r="D279" s="227"/>
      <c r="E279" s="227"/>
      <c r="F279" s="227"/>
      <c r="G279" s="227"/>
      <c r="H279" s="227"/>
      <c r="I279" s="227"/>
      <c r="J279" s="227"/>
      <c r="K279" s="227"/>
      <c r="L279" s="227"/>
      <c r="M279" s="227"/>
      <c r="N279" s="227"/>
      <c r="O279" s="227"/>
      <c r="P279" s="227"/>
      <c r="Q279" s="227"/>
      <c r="R279" s="227"/>
      <c r="S279" s="227"/>
      <c r="T279" s="227"/>
      <c r="U279" s="227"/>
    </row>
    <row r="280" spans="1:21" ht="11.85" customHeight="1">
      <c r="A280" s="227" t="s">
        <v>256</v>
      </c>
      <c r="B280" s="227"/>
      <c r="C280" s="227"/>
      <c r="D280" s="227"/>
      <c r="E280" s="227"/>
      <c r="F280" s="227"/>
      <c r="G280" s="227"/>
      <c r="H280" s="227"/>
      <c r="I280" s="227"/>
      <c r="J280" s="227"/>
      <c r="K280" s="227"/>
      <c r="L280" s="227"/>
      <c r="M280" s="227"/>
      <c r="N280" s="227"/>
      <c r="O280" s="227"/>
      <c r="P280" s="227"/>
      <c r="Q280" s="227"/>
      <c r="R280" s="227"/>
      <c r="S280" s="227"/>
      <c r="T280" s="227"/>
      <c r="U280" s="227"/>
    </row>
    <row r="281" spans="1:21" ht="11.85" customHeight="1">
      <c r="A281" s="227" t="s">
        <v>6</v>
      </c>
      <c r="B281" s="227"/>
      <c r="C281" s="227"/>
      <c r="D281" s="227"/>
      <c r="E281" s="227"/>
      <c r="F281" s="227"/>
      <c r="G281" s="227"/>
      <c r="H281" s="227"/>
      <c r="I281" s="227"/>
      <c r="J281" s="227"/>
      <c r="K281" s="227"/>
      <c r="L281" s="227"/>
      <c r="M281" s="227"/>
      <c r="N281" s="227"/>
      <c r="O281" s="227"/>
      <c r="P281" s="227"/>
      <c r="Q281" s="227"/>
      <c r="R281" s="227"/>
      <c r="S281" s="227"/>
      <c r="T281" s="227"/>
      <c r="U281" s="227"/>
    </row>
    <row r="282" spans="1:21" ht="11.1" customHeight="1">
      <c r="A282" s="331" t="s">
        <v>7</v>
      </c>
      <c r="B282" s="331"/>
      <c r="C282" s="331"/>
      <c r="D282" s="331"/>
      <c r="E282" s="331"/>
      <c r="F282" s="331"/>
      <c r="G282" s="331"/>
      <c r="H282" s="331"/>
      <c r="I282" s="331"/>
      <c r="J282" s="331"/>
      <c r="K282" s="331"/>
      <c r="L282" s="331"/>
      <c r="M282" s="331"/>
      <c r="N282" s="331"/>
      <c r="O282" s="331"/>
      <c r="P282" s="331"/>
      <c r="Q282" s="331"/>
      <c r="R282" s="331"/>
      <c r="S282" s="331"/>
      <c r="T282" s="337" t="s">
        <v>4</v>
      </c>
      <c r="U282" s="337"/>
    </row>
    <row r="283" spans="1:21" ht="11.85" customHeight="1">
      <c r="A283" s="247"/>
      <c r="B283" s="247"/>
      <c r="C283" s="247"/>
      <c r="D283" s="247"/>
      <c r="E283" s="247"/>
      <c r="F283" s="247"/>
      <c r="G283" s="247"/>
      <c r="H283" s="247"/>
      <c r="I283" s="247"/>
      <c r="J283" s="247"/>
      <c r="K283" s="247"/>
      <c r="L283" s="247"/>
      <c r="M283" s="247"/>
      <c r="N283" s="247"/>
      <c r="O283" s="247"/>
      <c r="P283" s="247"/>
      <c r="Q283" s="247"/>
      <c r="R283" s="247"/>
      <c r="S283" s="247"/>
      <c r="T283" s="247"/>
      <c r="U283" s="247"/>
    </row>
    <row r="284" spans="1:21" ht="5.85" customHeight="1">
      <c r="A284" s="247"/>
      <c r="B284" s="247"/>
      <c r="C284" s="247"/>
      <c r="D284" s="247"/>
      <c r="E284" s="247"/>
      <c r="F284" s="247"/>
      <c r="G284" s="247"/>
      <c r="H284" s="247"/>
      <c r="I284" s="247"/>
      <c r="J284" s="247"/>
      <c r="K284" s="247"/>
      <c r="L284" s="247"/>
      <c r="M284" s="247"/>
      <c r="N284" s="247"/>
      <c r="O284" s="247"/>
      <c r="P284" s="247"/>
      <c r="Q284" s="247"/>
      <c r="R284" s="247"/>
      <c r="S284" s="247"/>
      <c r="T284" s="247"/>
      <c r="U284" s="247"/>
    </row>
    <row r="285" spans="1:21" ht="60.75" customHeight="1">
      <c r="A285" s="364" t="s">
        <v>252</v>
      </c>
      <c r="B285" s="364"/>
      <c r="C285" s="364"/>
      <c r="D285" s="364"/>
      <c r="E285" s="364"/>
      <c r="F285" s="364"/>
      <c r="G285" s="364"/>
      <c r="H285" s="364"/>
      <c r="I285" s="364"/>
      <c r="J285" s="364"/>
      <c r="K285" s="364"/>
      <c r="L285" s="364"/>
      <c r="M285" s="364"/>
      <c r="N285" s="364"/>
      <c r="O285" s="364"/>
      <c r="P285" s="364"/>
      <c r="Q285" s="364"/>
      <c r="R285" s="364"/>
      <c r="S285" s="364"/>
      <c r="T285" s="364"/>
      <c r="U285" s="364"/>
    </row>
    <row r="286" spans="1:21" ht="74.099999999999994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74.099999999999994" customHeight="1"/>
    <row r="288" spans="1:21" ht="74.099999999999994" customHeight="1"/>
    <row r="289" spans="1:21" ht="74.099999999999994" customHeight="1"/>
    <row r="290" spans="1:21" ht="74.099999999999994" customHeight="1"/>
    <row r="291" spans="1:21" ht="74.099999999999994" customHeight="1"/>
    <row r="292" spans="1:21" ht="74.099999999999994" customHeight="1"/>
    <row r="293" spans="1:21" ht="56.25" customHeight="1"/>
    <row r="294" spans="1:21" ht="55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</row>
    <row r="295" spans="1:21" ht="16.350000000000001" customHeight="1">
      <c r="A295" s="362" t="s">
        <v>1028</v>
      </c>
      <c r="B295" s="362"/>
      <c r="C295" s="362"/>
      <c r="D295" s="362"/>
      <c r="E295" s="362"/>
      <c r="F295" s="362"/>
      <c r="G295" s="362"/>
      <c r="H295" s="362"/>
      <c r="I295" s="362"/>
      <c r="J295" s="362"/>
      <c r="K295" s="362"/>
      <c r="L295" s="362"/>
      <c r="M295" s="362"/>
      <c r="N295" s="362"/>
      <c r="O295" s="362"/>
      <c r="P295" s="362"/>
      <c r="Q295" s="362"/>
      <c r="R295" s="362"/>
      <c r="S295" s="362"/>
      <c r="T295" s="362"/>
      <c r="U295" s="362"/>
    </row>
    <row r="296" spans="1:21" ht="1.5" customHeight="1">
      <c r="A296" s="237" t="s">
        <v>1029</v>
      </c>
      <c r="B296" s="237"/>
      <c r="C296" s="237"/>
      <c r="D296" s="237"/>
      <c r="E296" s="237"/>
      <c r="F296" s="237"/>
      <c r="G296" s="237"/>
      <c r="H296" s="237"/>
      <c r="I296" s="237"/>
      <c r="J296" s="237"/>
      <c r="K296" s="237"/>
      <c r="L296" s="237"/>
      <c r="M296" s="237"/>
      <c r="N296" s="237"/>
      <c r="O296" s="237"/>
      <c r="P296" s="237"/>
      <c r="Q296" s="237"/>
      <c r="R296" s="237"/>
      <c r="S296" s="237"/>
      <c r="T296" s="237"/>
      <c r="U296" s="237"/>
    </row>
    <row r="297" spans="1:21" ht="10.35" customHeight="1">
      <c r="A297" s="237"/>
      <c r="B297" s="237"/>
      <c r="C297" s="237"/>
      <c r="D297" s="237"/>
      <c r="E297" s="237"/>
      <c r="F297" s="237"/>
      <c r="G297" s="237"/>
      <c r="H297" s="237"/>
      <c r="I297" s="237"/>
      <c r="J297" s="237"/>
      <c r="K297" s="237"/>
      <c r="L297" s="237"/>
      <c r="M297" s="237"/>
      <c r="N297" s="237"/>
      <c r="O297" s="237"/>
      <c r="P297" s="237"/>
      <c r="Q297" s="237"/>
      <c r="R297" s="237"/>
      <c r="S297" s="237"/>
      <c r="T297" s="237"/>
      <c r="U297" s="237"/>
    </row>
    <row r="298" spans="1:21" ht="1.5" customHeight="1">
      <c r="A298" s="227"/>
      <c r="B298" s="227"/>
      <c r="C298" s="227"/>
      <c r="D298" s="227"/>
      <c r="E298" s="227"/>
      <c r="F298" s="227"/>
      <c r="G298" s="227"/>
      <c r="H298" s="227"/>
      <c r="I298" s="227"/>
      <c r="J298" s="227"/>
      <c r="K298" s="227"/>
      <c r="L298" s="227"/>
      <c r="M298" s="227"/>
      <c r="N298" s="227"/>
      <c r="O298" s="227"/>
      <c r="P298" s="227"/>
      <c r="Q298" s="227"/>
      <c r="R298" s="227"/>
      <c r="S298" s="227"/>
      <c r="T298" s="227"/>
      <c r="U298" s="227"/>
    </row>
  </sheetData>
  <mergeCells count="679">
    <mergeCell ref="A282:N282"/>
    <mergeCell ref="O282:S282"/>
    <mergeCell ref="T282:U282"/>
    <mergeCell ref="A283:U284"/>
    <mergeCell ref="A285:U285"/>
    <mergeCell ref="A295:U295"/>
    <mergeCell ref="A296:U297"/>
    <mergeCell ref="A298:U298"/>
    <mergeCell ref="A276:U276"/>
    <mergeCell ref="B277:R277"/>
    <mergeCell ref="T277:U277"/>
    <mergeCell ref="A278:U278"/>
    <mergeCell ref="A279:N279"/>
    <mergeCell ref="O279:U280"/>
    <mergeCell ref="A280:N280"/>
    <mergeCell ref="A281:B281"/>
    <mergeCell ref="C281:U281"/>
    <mergeCell ref="A268:T268"/>
    <mergeCell ref="A269:K269"/>
    <mergeCell ref="L269:M269"/>
    <mergeCell ref="N269:P269"/>
    <mergeCell ref="R269:T269"/>
    <mergeCell ref="A270:T270"/>
    <mergeCell ref="A271:U271"/>
    <mergeCell ref="A273:U273"/>
    <mergeCell ref="A274:U275"/>
    <mergeCell ref="R264:T264"/>
    <mergeCell ref="A265:K265"/>
    <mergeCell ref="N265:P265"/>
    <mergeCell ref="R265:T265"/>
    <mergeCell ref="A266:K266"/>
    <mergeCell ref="N266:P266"/>
    <mergeCell ref="R266:T266"/>
    <mergeCell ref="A267:K267"/>
    <mergeCell ref="N267:P267"/>
    <mergeCell ref="R267:T267"/>
    <mergeCell ref="L255:M255"/>
    <mergeCell ref="N255:P255"/>
    <mergeCell ref="R255:T255"/>
    <mergeCell ref="A256:T256"/>
    <mergeCell ref="A257:U257"/>
    <mergeCell ref="A258:T258"/>
    <mergeCell ref="U258:U270"/>
    <mergeCell ref="A259:M259"/>
    <mergeCell ref="N259:P260"/>
    <mergeCell ref="R259:T260"/>
    <mergeCell ref="A260:M260"/>
    <mergeCell ref="Q260:Q267"/>
    <mergeCell ref="A261:K261"/>
    <mergeCell ref="L261:M267"/>
    <mergeCell ref="N261:P261"/>
    <mergeCell ref="R261:T261"/>
    <mergeCell ref="A262:K262"/>
    <mergeCell ref="N262:P262"/>
    <mergeCell ref="R262:T262"/>
    <mergeCell ref="A263:K263"/>
    <mergeCell ref="N263:P263"/>
    <mergeCell ref="R263:T263"/>
    <mergeCell ref="A264:K264"/>
    <mergeCell ref="N264:P264"/>
    <mergeCell ref="L245:M245"/>
    <mergeCell ref="N245:P245"/>
    <mergeCell ref="R245:T245"/>
    <mergeCell ref="A246:T246"/>
    <mergeCell ref="A247:U247"/>
    <mergeCell ref="A248:T248"/>
    <mergeCell ref="U248:U256"/>
    <mergeCell ref="A249:M249"/>
    <mergeCell ref="N249:P250"/>
    <mergeCell ref="R249:T250"/>
    <mergeCell ref="A250:M250"/>
    <mergeCell ref="Q250:Q253"/>
    <mergeCell ref="A251:K251"/>
    <mergeCell ref="L251:M253"/>
    <mergeCell ref="N251:P251"/>
    <mergeCell ref="R251:T251"/>
    <mergeCell ref="A252:K252"/>
    <mergeCell ref="N252:P252"/>
    <mergeCell ref="R252:T252"/>
    <mergeCell ref="A253:K253"/>
    <mergeCell ref="N253:P253"/>
    <mergeCell ref="R253:T253"/>
    <mergeCell ref="A254:T254"/>
    <mergeCell ref="A255:K255"/>
    <mergeCell ref="R234:T234"/>
    <mergeCell ref="A235:T235"/>
    <mergeCell ref="A236:K236"/>
    <mergeCell ref="L236:M236"/>
    <mergeCell ref="N236:P236"/>
    <mergeCell ref="R236:T236"/>
    <mergeCell ref="A237:T237"/>
    <mergeCell ref="A238:U238"/>
    <mergeCell ref="A239:T239"/>
    <mergeCell ref="U239:U246"/>
    <mergeCell ref="A240:M240"/>
    <mergeCell ref="N240:P241"/>
    <mergeCell ref="R240:T241"/>
    <mergeCell ref="A241:M241"/>
    <mergeCell ref="Q241:Q243"/>
    <mergeCell ref="A242:K242"/>
    <mergeCell ref="L242:M243"/>
    <mergeCell ref="N242:P242"/>
    <mergeCell ref="R242:T242"/>
    <mergeCell ref="A243:K243"/>
    <mergeCell ref="N243:P243"/>
    <mergeCell ref="R243:T243"/>
    <mergeCell ref="A244:T244"/>
    <mergeCell ref="A245:K245"/>
    <mergeCell ref="A225:T225"/>
    <mergeCell ref="A226:U226"/>
    <mergeCell ref="A227:T227"/>
    <mergeCell ref="U227:U237"/>
    <mergeCell ref="A228:M228"/>
    <mergeCell ref="N228:P229"/>
    <mergeCell ref="R228:T229"/>
    <mergeCell ref="A229:M229"/>
    <mergeCell ref="Q229:Q234"/>
    <mergeCell ref="A230:K230"/>
    <mergeCell ref="L230:M234"/>
    <mergeCell ref="N230:P230"/>
    <mergeCell ref="R230:T230"/>
    <mergeCell ref="A231:K231"/>
    <mergeCell ref="N231:P231"/>
    <mergeCell ref="R231:T231"/>
    <mergeCell ref="A232:K232"/>
    <mergeCell ref="N232:P232"/>
    <mergeCell ref="R232:T232"/>
    <mergeCell ref="A233:K233"/>
    <mergeCell ref="N233:P233"/>
    <mergeCell ref="R233:T233"/>
    <mergeCell ref="A234:K234"/>
    <mergeCell ref="N234:P234"/>
    <mergeCell ref="N221:P221"/>
    <mergeCell ref="R221:T221"/>
    <mergeCell ref="A222:K222"/>
    <mergeCell ref="N222:P222"/>
    <mergeCell ref="R222:T222"/>
    <mergeCell ref="A223:T223"/>
    <mergeCell ref="A224:K224"/>
    <mergeCell ref="L224:M224"/>
    <mergeCell ref="N224:P224"/>
    <mergeCell ref="R224:T224"/>
    <mergeCell ref="A214:B214"/>
    <mergeCell ref="C214:U214"/>
    <mergeCell ref="A215:N215"/>
    <mergeCell ref="O215:S215"/>
    <mergeCell ref="T215:U215"/>
    <mergeCell ref="A216:K216"/>
    <mergeCell ref="L216:M222"/>
    <mergeCell ref="N216:P216"/>
    <mergeCell ref="Q216:Q222"/>
    <mergeCell ref="R216:T216"/>
    <mergeCell ref="U216:U225"/>
    <mergeCell ref="A217:K217"/>
    <mergeCell ref="N217:P217"/>
    <mergeCell ref="R217:T217"/>
    <mergeCell ref="A218:K218"/>
    <mergeCell ref="N218:P218"/>
    <mergeCell ref="R218:T218"/>
    <mergeCell ref="A219:K219"/>
    <mergeCell ref="N219:P219"/>
    <mergeCell ref="R219:T219"/>
    <mergeCell ref="A220:K220"/>
    <mergeCell ref="N220:P220"/>
    <mergeCell ref="R220:T220"/>
    <mergeCell ref="A221:K221"/>
    <mergeCell ref="A205:U205"/>
    <mergeCell ref="A206:U206"/>
    <mergeCell ref="A207:U208"/>
    <mergeCell ref="A209:U209"/>
    <mergeCell ref="B210:R210"/>
    <mergeCell ref="T210:U210"/>
    <mergeCell ref="A211:U211"/>
    <mergeCell ref="A212:N212"/>
    <mergeCell ref="O212:U213"/>
    <mergeCell ref="A213:N213"/>
    <mergeCell ref="A197:T197"/>
    <mergeCell ref="A198:K198"/>
    <mergeCell ref="L198:M198"/>
    <mergeCell ref="N198:P198"/>
    <mergeCell ref="R198:T198"/>
    <mergeCell ref="A199:T199"/>
    <mergeCell ref="A200:U200"/>
    <mergeCell ref="A201:T201"/>
    <mergeCell ref="U201:U204"/>
    <mergeCell ref="A202:M202"/>
    <mergeCell ref="N202:P203"/>
    <mergeCell ref="R202:T203"/>
    <mergeCell ref="A203:M203"/>
    <mergeCell ref="Q203:Q204"/>
    <mergeCell ref="A204:K204"/>
    <mergeCell ref="L204:M204"/>
    <mergeCell ref="N204:P204"/>
    <mergeCell ref="R204:T204"/>
    <mergeCell ref="R193:T193"/>
    <mergeCell ref="A194:K194"/>
    <mergeCell ref="N194:P194"/>
    <mergeCell ref="R194:T194"/>
    <mergeCell ref="A195:K195"/>
    <mergeCell ref="N195:P195"/>
    <mergeCell ref="R195:T195"/>
    <mergeCell ref="A196:K196"/>
    <mergeCell ref="N196:P196"/>
    <mergeCell ref="R196:T196"/>
    <mergeCell ref="A184:T184"/>
    <mergeCell ref="A185:U185"/>
    <mergeCell ref="A186:T186"/>
    <mergeCell ref="U186:U199"/>
    <mergeCell ref="A187:M187"/>
    <mergeCell ref="N187:P188"/>
    <mergeCell ref="R187:T188"/>
    <mergeCell ref="A188:M188"/>
    <mergeCell ref="Q188:Q196"/>
    <mergeCell ref="A189:K189"/>
    <mergeCell ref="L189:M196"/>
    <mergeCell ref="N189:P189"/>
    <mergeCell ref="R189:T189"/>
    <mergeCell ref="A190:K190"/>
    <mergeCell ref="N190:P190"/>
    <mergeCell ref="R190:T190"/>
    <mergeCell ref="A191:K191"/>
    <mergeCell ref="N191:P191"/>
    <mergeCell ref="R191:T191"/>
    <mergeCell ref="A192:K192"/>
    <mergeCell ref="N192:P192"/>
    <mergeCell ref="R192:T192"/>
    <mergeCell ref="A193:K193"/>
    <mergeCell ref="N193:P193"/>
    <mergeCell ref="A174:T174"/>
    <mergeCell ref="A175:U175"/>
    <mergeCell ref="A176:T176"/>
    <mergeCell ref="U176:U184"/>
    <mergeCell ref="A177:M177"/>
    <mergeCell ref="N177:P178"/>
    <mergeCell ref="R177:T178"/>
    <mergeCell ref="A178:M178"/>
    <mergeCell ref="Q178:Q181"/>
    <mergeCell ref="A179:K179"/>
    <mergeCell ref="L179:M181"/>
    <mergeCell ref="N179:P179"/>
    <mergeCell ref="R179:T179"/>
    <mergeCell ref="A180:K180"/>
    <mergeCell ref="N180:P180"/>
    <mergeCell ref="R180:T180"/>
    <mergeCell ref="A181:K181"/>
    <mergeCell ref="N181:P181"/>
    <mergeCell ref="R181:T181"/>
    <mergeCell ref="A182:T182"/>
    <mergeCell ref="A183:K183"/>
    <mergeCell ref="L183:M183"/>
    <mergeCell ref="N183:P183"/>
    <mergeCell ref="R183:T183"/>
    <mergeCell ref="A170:K170"/>
    <mergeCell ref="N170:P170"/>
    <mergeCell ref="R170:T170"/>
    <mergeCell ref="A171:K171"/>
    <mergeCell ref="N171:P171"/>
    <mergeCell ref="R171:T171"/>
    <mergeCell ref="A172:T172"/>
    <mergeCell ref="A173:K173"/>
    <mergeCell ref="L173:M173"/>
    <mergeCell ref="N173:P173"/>
    <mergeCell ref="R173:T173"/>
    <mergeCell ref="N160:P160"/>
    <mergeCell ref="R160:T160"/>
    <mergeCell ref="A161:T161"/>
    <mergeCell ref="A162:U162"/>
    <mergeCell ref="A163:T163"/>
    <mergeCell ref="U163:U174"/>
    <mergeCell ref="A164:M164"/>
    <mergeCell ref="N164:P165"/>
    <mergeCell ref="R164:T165"/>
    <mergeCell ref="A165:M165"/>
    <mergeCell ref="Q165:Q171"/>
    <mergeCell ref="A166:K166"/>
    <mergeCell ref="L166:M171"/>
    <mergeCell ref="N166:P166"/>
    <mergeCell ref="R166:T166"/>
    <mergeCell ref="A167:K167"/>
    <mergeCell ref="N167:P167"/>
    <mergeCell ref="R167:T167"/>
    <mergeCell ref="A168:K168"/>
    <mergeCell ref="N168:P168"/>
    <mergeCell ref="R168:T168"/>
    <mergeCell ref="A169:K169"/>
    <mergeCell ref="N169:P169"/>
    <mergeCell ref="R169:T169"/>
    <mergeCell ref="A151:U151"/>
    <mergeCell ref="A152:T152"/>
    <mergeCell ref="U152:U161"/>
    <mergeCell ref="A153:M153"/>
    <mergeCell ref="N153:P154"/>
    <mergeCell ref="R153:T154"/>
    <mergeCell ref="A154:M154"/>
    <mergeCell ref="Q154:Q158"/>
    <mergeCell ref="A155:K155"/>
    <mergeCell ref="L155:M158"/>
    <mergeCell ref="N155:P155"/>
    <mergeCell ref="R155:T155"/>
    <mergeCell ref="A156:K156"/>
    <mergeCell ref="N156:P156"/>
    <mergeCell ref="R156:T156"/>
    <mergeCell ref="A157:K157"/>
    <mergeCell ref="N157:P157"/>
    <mergeCell ref="R157:T157"/>
    <mergeCell ref="A158:K158"/>
    <mergeCell ref="N158:P158"/>
    <mergeCell ref="R158:T158"/>
    <mergeCell ref="A159:T159"/>
    <mergeCell ref="A160:K160"/>
    <mergeCell ref="L160:M160"/>
    <mergeCell ref="A144:B144"/>
    <mergeCell ref="C144:U144"/>
    <mergeCell ref="A145:N145"/>
    <mergeCell ref="O145:S145"/>
    <mergeCell ref="T145:U145"/>
    <mergeCell ref="A146:K146"/>
    <mergeCell ref="L146:M147"/>
    <mergeCell ref="N146:P146"/>
    <mergeCell ref="Q146:Q147"/>
    <mergeCell ref="R146:T146"/>
    <mergeCell ref="U146:U150"/>
    <mergeCell ref="A147:K147"/>
    <mergeCell ref="N147:P147"/>
    <mergeCell ref="R147:T147"/>
    <mergeCell ref="A148:T148"/>
    <mergeCell ref="A149:K149"/>
    <mergeCell ref="L149:M149"/>
    <mergeCell ref="N149:P149"/>
    <mergeCell ref="R149:T149"/>
    <mergeCell ref="A150:T150"/>
    <mergeCell ref="A135:U135"/>
    <mergeCell ref="A136:U136"/>
    <mergeCell ref="A137:U138"/>
    <mergeCell ref="A139:U139"/>
    <mergeCell ref="B140:R140"/>
    <mergeCell ref="T140:U140"/>
    <mergeCell ref="A141:U141"/>
    <mergeCell ref="A142:N142"/>
    <mergeCell ref="O142:U143"/>
    <mergeCell ref="A143:N143"/>
    <mergeCell ref="A127:T127"/>
    <mergeCell ref="A128:U128"/>
    <mergeCell ref="A129:T129"/>
    <mergeCell ref="U129:U134"/>
    <mergeCell ref="A130:M130"/>
    <mergeCell ref="N130:P131"/>
    <mergeCell ref="R130:T131"/>
    <mergeCell ref="A131:M131"/>
    <mergeCell ref="Q131:Q134"/>
    <mergeCell ref="A132:K132"/>
    <mergeCell ref="L132:M134"/>
    <mergeCell ref="N132:P132"/>
    <mergeCell ref="R132:T132"/>
    <mergeCell ref="A133:K133"/>
    <mergeCell ref="N133:P133"/>
    <mergeCell ref="R133:T133"/>
    <mergeCell ref="A134:K134"/>
    <mergeCell ref="N134:P134"/>
    <mergeCell ref="R134:T134"/>
    <mergeCell ref="A123:K123"/>
    <mergeCell ref="N123:P123"/>
    <mergeCell ref="R123:T123"/>
    <mergeCell ref="A124:K124"/>
    <mergeCell ref="N124:P124"/>
    <mergeCell ref="R124:T124"/>
    <mergeCell ref="A125:T125"/>
    <mergeCell ref="A126:K126"/>
    <mergeCell ref="L126:M126"/>
    <mergeCell ref="N126:P126"/>
    <mergeCell ref="R126:T126"/>
    <mergeCell ref="A113:T113"/>
    <mergeCell ref="A114:K114"/>
    <mergeCell ref="L114:M114"/>
    <mergeCell ref="N114:P114"/>
    <mergeCell ref="R114:T114"/>
    <mergeCell ref="A115:T115"/>
    <mergeCell ref="A116:U116"/>
    <mergeCell ref="A117:T117"/>
    <mergeCell ref="U117:U127"/>
    <mergeCell ref="A118:M118"/>
    <mergeCell ref="N118:P119"/>
    <mergeCell ref="R118:T119"/>
    <mergeCell ref="A119:M119"/>
    <mergeCell ref="Q119:Q124"/>
    <mergeCell ref="A120:K120"/>
    <mergeCell ref="L120:M124"/>
    <mergeCell ref="N120:P120"/>
    <mergeCell ref="R120:T120"/>
    <mergeCell ref="A121:K121"/>
    <mergeCell ref="N121:P121"/>
    <mergeCell ref="R121:T121"/>
    <mergeCell ref="A122:K122"/>
    <mergeCell ref="N122:P122"/>
    <mergeCell ref="R122:T122"/>
    <mergeCell ref="A110:K110"/>
    <mergeCell ref="N110:P110"/>
    <mergeCell ref="R110:T110"/>
    <mergeCell ref="A111:K111"/>
    <mergeCell ref="N111:P111"/>
    <mergeCell ref="R111:T111"/>
    <mergeCell ref="A112:K112"/>
    <mergeCell ref="N112:P112"/>
    <mergeCell ref="R112:T112"/>
    <mergeCell ref="A107:K107"/>
    <mergeCell ref="N107:P107"/>
    <mergeCell ref="R107:T107"/>
    <mergeCell ref="A108:K108"/>
    <mergeCell ref="N108:P108"/>
    <mergeCell ref="R108:T108"/>
    <mergeCell ref="A109:K109"/>
    <mergeCell ref="N109:P109"/>
    <mergeCell ref="R109:T109"/>
    <mergeCell ref="A97:T97"/>
    <mergeCell ref="A98:K98"/>
    <mergeCell ref="L98:M98"/>
    <mergeCell ref="N98:P98"/>
    <mergeCell ref="R98:T98"/>
    <mergeCell ref="A99:T99"/>
    <mergeCell ref="A100:U100"/>
    <mergeCell ref="A101:T101"/>
    <mergeCell ref="U101:U115"/>
    <mergeCell ref="A102:M102"/>
    <mergeCell ref="N102:P103"/>
    <mergeCell ref="R102:T103"/>
    <mergeCell ref="A103:M103"/>
    <mergeCell ref="Q103:Q112"/>
    <mergeCell ref="A104:K104"/>
    <mergeCell ref="L104:M112"/>
    <mergeCell ref="N104:P104"/>
    <mergeCell ref="R104:T104"/>
    <mergeCell ref="A105:K105"/>
    <mergeCell ref="N105:P105"/>
    <mergeCell ref="R105:T105"/>
    <mergeCell ref="A106:K106"/>
    <mergeCell ref="N106:P106"/>
    <mergeCell ref="R106:T106"/>
    <mergeCell ref="A94:K94"/>
    <mergeCell ref="N94:P94"/>
    <mergeCell ref="R94:T94"/>
    <mergeCell ref="A95:K95"/>
    <mergeCell ref="N95:P95"/>
    <mergeCell ref="R95:T95"/>
    <mergeCell ref="A96:K96"/>
    <mergeCell ref="N96:P96"/>
    <mergeCell ref="R96:T96"/>
    <mergeCell ref="A85:U85"/>
    <mergeCell ref="A86:T86"/>
    <mergeCell ref="U86:U99"/>
    <mergeCell ref="A87:M87"/>
    <mergeCell ref="N87:P88"/>
    <mergeCell ref="R87:T88"/>
    <mergeCell ref="A88:M88"/>
    <mergeCell ref="Q88:Q96"/>
    <mergeCell ref="A89:K89"/>
    <mergeCell ref="L89:M96"/>
    <mergeCell ref="N89:P89"/>
    <mergeCell ref="R89:T89"/>
    <mergeCell ref="A90:K90"/>
    <mergeCell ref="N90:P90"/>
    <mergeCell ref="R90:T90"/>
    <mergeCell ref="A91:K91"/>
    <mergeCell ref="N91:P91"/>
    <mergeCell ref="R91:T91"/>
    <mergeCell ref="A92:K92"/>
    <mergeCell ref="N92:P92"/>
    <mergeCell ref="R92:T92"/>
    <mergeCell ref="A93:K93"/>
    <mergeCell ref="N93:P93"/>
    <mergeCell ref="R93:T93"/>
    <mergeCell ref="A75:U75"/>
    <mergeCell ref="A76:T76"/>
    <mergeCell ref="U76:U84"/>
    <mergeCell ref="A77:M77"/>
    <mergeCell ref="N77:P78"/>
    <mergeCell ref="R77:T78"/>
    <mergeCell ref="A78:M78"/>
    <mergeCell ref="Q78:Q81"/>
    <mergeCell ref="A79:K79"/>
    <mergeCell ref="L79:M81"/>
    <mergeCell ref="N79:P79"/>
    <mergeCell ref="R79:T79"/>
    <mergeCell ref="A80:K80"/>
    <mergeCell ref="N80:P80"/>
    <mergeCell ref="R80:T80"/>
    <mergeCell ref="A81:K81"/>
    <mergeCell ref="N81:P81"/>
    <mergeCell ref="R81:T81"/>
    <mergeCell ref="A82:T82"/>
    <mergeCell ref="A83:K83"/>
    <mergeCell ref="L83:M83"/>
    <mergeCell ref="N83:P83"/>
    <mergeCell ref="R83:T83"/>
    <mergeCell ref="A84:T84"/>
    <mergeCell ref="A70:U70"/>
    <mergeCell ref="A71:N71"/>
    <mergeCell ref="O71:U72"/>
    <mergeCell ref="A72:N72"/>
    <mergeCell ref="A73:B73"/>
    <mergeCell ref="C73:U73"/>
    <mergeCell ref="A74:N74"/>
    <mergeCell ref="O74:S74"/>
    <mergeCell ref="T74:U74"/>
    <mergeCell ref="L62:M62"/>
    <mergeCell ref="N62:P62"/>
    <mergeCell ref="R62:T62"/>
    <mergeCell ref="A63:T63"/>
    <mergeCell ref="A64:U64"/>
    <mergeCell ref="A65:U65"/>
    <mergeCell ref="A66:U67"/>
    <mergeCell ref="A68:U68"/>
    <mergeCell ref="B69:R69"/>
    <mergeCell ref="T69:U69"/>
    <mergeCell ref="A52:T52"/>
    <mergeCell ref="A53:U53"/>
    <mergeCell ref="A54:T54"/>
    <mergeCell ref="U54:U63"/>
    <mergeCell ref="A55:M55"/>
    <mergeCell ref="N55:P56"/>
    <mergeCell ref="R55:T56"/>
    <mergeCell ref="A56:M56"/>
    <mergeCell ref="Q56:Q60"/>
    <mergeCell ref="A57:K57"/>
    <mergeCell ref="L57:M60"/>
    <mergeCell ref="N57:P57"/>
    <mergeCell ref="R57:T57"/>
    <mergeCell ref="A58:K58"/>
    <mergeCell ref="N58:P58"/>
    <mergeCell ref="R58:T58"/>
    <mergeCell ref="A59:K59"/>
    <mergeCell ref="N59:P59"/>
    <mergeCell ref="R59:T59"/>
    <mergeCell ref="A60:K60"/>
    <mergeCell ref="N60:P60"/>
    <mergeCell ref="R60:T60"/>
    <mergeCell ref="A61:T61"/>
    <mergeCell ref="A62:K62"/>
    <mergeCell ref="A42:U42"/>
    <mergeCell ref="A43:U43"/>
    <mergeCell ref="A44:T44"/>
    <mergeCell ref="U44:U52"/>
    <mergeCell ref="A45:M45"/>
    <mergeCell ref="N45:P46"/>
    <mergeCell ref="R45:T46"/>
    <mergeCell ref="A46:M46"/>
    <mergeCell ref="Q46:Q49"/>
    <mergeCell ref="A47:K47"/>
    <mergeCell ref="L47:M49"/>
    <mergeCell ref="N47:P47"/>
    <mergeCell ref="R47:T47"/>
    <mergeCell ref="A48:K48"/>
    <mergeCell ref="N48:P48"/>
    <mergeCell ref="R48:T48"/>
    <mergeCell ref="A49:K49"/>
    <mergeCell ref="N49:P49"/>
    <mergeCell ref="R49:T49"/>
    <mergeCell ref="A50:T50"/>
    <mergeCell ref="A51:K51"/>
    <mergeCell ref="L51:M51"/>
    <mergeCell ref="N51:P51"/>
    <mergeCell ref="R51:T51"/>
    <mergeCell ref="A39:F39"/>
    <mergeCell ref="G39:O39"/>
    <mergeCell ref="P39:U39"/>
    <mergeCell ref="A40:F40"/>
    <mergeCell ref="G40:O40"/>
    <mergeCell ref="P40:U40"/>
    <mergeCell ref="A41:F41"/>
    <mergeCell ref="G41:O41"/>
    <mergeCell ref="P41:U41"/>
    <mergeCell ref="A33:U33"/>
    <mergeCell ref="A34:U34"/>
    <mergeCell ref="A35:U35"/>
    <mergeCell ref="A36:F36"/>
    <mergeCell ref="G36:O36"/>
    <mergeCell ref="P36:U36"/>
    <mergeCell ref="A37:U37"/>
    <mergeCell ref="A38:F38"/>
    <mergeCell ref="G38:O38"/>
    <mergeCell ref="P38:U38"/>
    <mergeCell ref="A30:G30"/>
    <mergeCell ref="H30:M30"/>
    <mergeCell ref="N30:P30"/>
    <mergeCell ref="R30:U30"/>
    <mergeCell ref="A31:U31"/>
    <mergeCell ref="A32:H32"/>
    <mergeCell ref="I32:M32"/>
    <mergeCell ref="N32:P32"/>
    <mergeCell ref="R32:U32"/>
    <mergeCell ref="A27:I27"/>
    <mergeCell ref="K27:L27"/>
    <mergeCell ref="N27:P27"/>
    <mergeCell ref="R27:U27"/>
    <mergeCell ref="A28:I28"/>
    <mergeCell ref="K28:L28"/>
    <mergeCell ref="N28:P28"/>
    <mergeCell ref="R28:U28"/>
    <mergeCell ref="A29:U29"/>
    <mergeCell ref="A24:I24"/>
    <mergeCell ref="K24:L24"/>
    <mergeCell ref="N24:P24"/>
    <mergeCell ref="R24:U24"/>
    <mergeCell ref="A25:I25"/>
    <mergeCell ref="K25:L25"/>
    <mergeCell ref="N25:P25"/>
    <mergeCell ref="R25:U25"/>
    <mergeCell ref="A26:I26"/>
    <mergeCell ref="K26:L26"/>
    <mergeCell ref="N26:P26"/>
    <mergeCell ref="R26:U26"/>
    <mergeCell ref="A21:I21"/>
    <mergeCell ref="K21:L21"/>
    <mergeCell ref="N21:P21"/>
    <mergeCell ref="R21:U21"/>
    <mergeCell ref="A22:I22"/>
    <mergeCell ref="K22:L22"/>
    <mergeCell ref="N22:P22"/>
    <mergeCell ref="R22:U22"/>
    <mergeCell ref="A23:I23"/>
    <mergeCell ref="K23:L23"/>
    <mergeCell ref="N23:P23"/>
    <mergeCell ref="R23:U23"/>
    <mergeCell ref="A16:U16"/>
    <mergeCell ref="A17:E17"/>
    <mergeCell ref="F17:M17"/>
    <mergeCell ref="N17:P17"/>
    <mergeCell ref="R17:U17"/>
    <mergeCell ref="A18:U18"/>
    <mergeCell ref="A19:D19"/>
    <mergeCell ref="E19:U19"/>
    <mergeCell ref="A20:I20"/>
    <mergeCell ref="K20:L20"/>
    <mergeCell ref="N20:P20"/>
    <mergeCell ref="R20:U20"/>
    <mergeCell ref="A13:I13"/>
    <mergeCell ref="K13:L13"/>
    <mergeCell ref="N13:P13"/>
    <mergeCell ref="R13:U13"/>
    <mergeCell ref="A14:I14"/>
    <mergeCell ref="K14:L14"/>
    <mergeCell ref="N14:P14"/>
    <mergeCell ref="R14:U14"/>
    <mergeCell ref="A15:I15"/>
    <mergeCell ref="K15:L15"/>
    <mergeCell ref="N15:P15"/>
    <mergeCell ref="R15:U15"/>
    <mergeCell ref="A10:I10"/>
    <mergeCell ref="K10:L10"/>
    <mergeCell ref="N10:P10"/>
    <mergeCell ref="R10:U10"/>
    <mergeCell ref="A11:I11"/>
    <mergeCell ref="K11:L11"/>
    <mergeCell ref="N11:P11"/>
    <mergeCell ref="R11:U11"/>
    <mergeCell ref="A12:I12"/>
    <mergeCell ref="K12:L12"/>
    <mergeCell ref="N12:P12"/>
    <mergeCell ref="R12:U12"/>
    <mergeCell ref="A7:U7"/>
    <mergeCell ref="A8:C8"/>
    <mergeCell ref="D8:J8"/>
    <mergeCell ref="K8:L8"/>
    <mergeCell ref="N8:P8"/>
    <mergeCell ref="R8:U8"/>
    <mergeCell ref="A9:I9"/>
    <mergeCell ref="K9:L9"/>
    <mergeCell ref="N9:P9"/>
    <mergeCell ref="R9:U9"/>
    <mergeCell ref="B1:R1"/>
    <mergeCell ref="T1:U1"/>
    <mergeCell ref="A2:U2"/>
    <mergeCell ref="A3:N3"/>
    <mergeCell ref="O3:U4"/>
    <mergeCell ref="A4:N4"/>
    <mergeCell ref="A5:B5"/>
    <mergeCell ref="C5:U5"/>
    <mergeCell ref="A6:N6"/>
    <mergeCell ref="O6:S6"/>
    <mergeCell ref="T6:U6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S164"/>
  <sheetViews>
    <sheetView topLeftCell="A145" zoomScaleNormal="100" workbookViewId="0">
      <selection activeCell="B156" sqref="B156:S156"/>
    </sheetView>
  </sheetViews>
  <sheetFormatPr defaultColWidth="8.7109375" defaultRowHeight="12.75"/>
  <cols>
    <col min="1" max="1" width="1" customWidth="1"/>
    <col min="2" max="2" width="13.140625" customWidth="1"/>
    <col min="3" max="3" width="6.140625" customWidth="1"/>
    <col min="4" max="4" width="1.85546875" customWidth="1"/>
    <col min="5" max="5" width="11.140625" customWidth="1"/>
    <col min="6" max="6" width="2" customWidth="1"/>
    <col min="7" max="7" width="1" customWidth="1"/>
    <col min="8" max="8" width="10" customWidth="1"/>
    <col min="9" max="9" width="2" customWidth="1"/>
    <col min="10" max="10" width="3.140625" customWidth="1"/>
    <col min="11" max="11" width="1" customWidth="1"/>
    <col min="12" max="13" width="7" customWidth="1"/>
    <col min="14" max="15" width="6" customWidth="1"/>
    <col min="16" max="16" width="1" customWidth="1"/>
    <col min="17" max="17" width="5.140625" customWidth="1"/>
    <col min="18" max="18" width="5" customWidth="1"/>
    <col min="19" max="19" width="7" customWidth="1"/>
  </cols>
  <sheetData>
    <row r="1" spans="1:19" ht="5.85" customHeight="1">
      <c r="Q1" s="230" t="s">
        <v>1</v>
      </c>
      <c r="R1" s="230"/>
      <c r="S1" s="230"/>
    </row>
    <row r="2" spans="1:19" ht="5.85" customHeight="1">
      <c r="F2" s="246" t="s">
        <v>1193</v>
      </c>
      <c r="G2" s="246"/>
      <c r="H2" s="246"/>
      <c r="I2" s="246"/>
      <c r="J2" s="246"/>
      <c r="K2" s="246"/>
      <c r="L2" s="246"/>
      <c r="M2" s="246"/>
      <c r="N2" s="246"/>
      <c r="Q2" s="230"/>
      <c r="R2" s="230"/>
      <c r="S2" s="230"/>
    </row>
    <row r="3" spans="1:19" ht="5.85" customHeight="1">
      <c r="F3" s="246"/>
      <c r="G3" s="246"/>
      <c r="H3" s="246"/>
      <c r="I3" s="246"/>
      <c r="J3" s="246"/>
      <c r="K3" s="246"/>
      <c r="L3" s="246"/>
      <c r="M3" s="246"/>
      <c r="N3" s="246"/>
    </row>
    <row r="4" spans="1:19" ht="11.1" customHeight="1"/>
    <row r="5" spans="1:19" ht="11.85" customHeight="1">
      <c r="B5" s="234" t="s">
        <v>1194</v>
      </c>
      <c r="C5" s="234"/>
      <c r="D5" s="234"/>
      <c r="E5" s="234"/>
      <c r="F5" s="234"/>
    </row>
    <row r="6" spans="1:19" ht="11.85" customHeight="1">
      <c r="B6" s="234" t="s">
        <v>256</v>
      </c>
      <c r="C6" s="234"/>
      <c r="D6" s="234"/>
      <c r="E6" s="234"/>
      <c r="F6" s="234"/>
      <c r="G6" s="234"/>
      <c r="H6" s="234"/>
    </row>
    <row r="7" spans="1:19" ht="11.85" customHeight="1">
      <c r="B7" s="234" t="s">
        <v>6</v>
      </c>
      <c r="C7" s="234"/>
      <c r="D7" s="234"/>
      <c r="E7" s="234"/>
      <c r="F7" s="234"/>
      <c r="G7" s="234"/>
    </row>
    <row r="8" spans="1:19" ht="11.1" customHeight="1">
      <c r="B8" s="234" t="s">
        <v>7</v>
      </c>
      <c r="C8" s="234"/>
      <c r="D8" s="234"/>
      <c r="E8" s="234"/>
      <c r="F8" s="234"/>
      <c r="G8" s="234"/>
      <c r="H8" s="234"/>
      <c r="I8" s="234"/>
      <c r="J8" s="234"/>
      <c r="K8" s="234"/>
      <c r="L8" s="234"/>
      <c r="M8" s="234"/>
      <c r="Q8" s="225" t="s">
        <v>4</v>
      </c>
      <c r="R8" s="225"/>
      <c r="S8" s="225"/>
    </row>
    <row r="9" spans="1:19" ht="5.85" customHeight="1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5.85" customHeight="1">
      <c r="A10" s="15"/>
      <c r="B10" s="247"/>
      <c r="C10" s="247"/>
      <c r="D10" s="247"/>
      <c r="E10" s="247"/>
      <c r="F10" s="247"/>
      <c r="G10" s="247"/>
      <c r="H10" s="247"/>
      <c r="I10" s="247"/>
      <c r="J10" s="247"/>
      <c r="K10" s="247"/>
      <c r="L10" s="247"/>
      <c r="M10" s="247"/>
      <c r="N10" s="247"/>
      <c r="O10" s="247"/>
      <c r="P10" s="247"/>
      <c r="Q10" s="247"/>
      <c r="R10" s="247"/>
      <c r="S10" s="247"/>
    </row>
    <row r="11" spans="1:19" ht="23.65" customHeight="1">
      <c r="A11" s="15"/>
      <c r="B11" s="248"/>
      <c r="C11" s="248"/>
      <c r="D11" s="248"/>
      <c r="E11" s="248"/>
      <c r="F11" s="248"/>
      <c r="G11" s="248"/>
      <c r="H11" s="248"/>
      <c r="I11" s="248"/>
      <c r="J11" s="248"/>
      <c r="K11" s="248"/>
      <c r="L11" s="6" t="s">
        <v>261</v>
      </c>
      <c r="M11" s="252" t="s">
        <v>259</v>
      </c>
      <c r="N11" s="252"/>
      <c r="O11" s="252"/>
      <c r="P11" s="7"/>
      <c r="Q11" s="253" t="s">
        <v>260</v>
      </c>
      <c r="R11" s="253"/>
      <c r="S11" s="253"/>
    </row>
    <row r="12" spans="1:19" ht="22.9" customHeight="1">
      <c r="A12" s="15"/>
      <c r="B12" s="365" t="s">
        <v>1195</v>
      </c>
      <c r="C12" s="365"/>
      <c r="D12" s="365"/>
      <c r="E12" s="365"/>
      <c r="F12" s="365"/>
      <c r="G12" s="365"/>
      <c r="H12" s="365"/>
      <c r="I12" s="365"/>
      <c r="J12" s="365"/>
      <c r="K12" s="365"/>
      <c r="L12" s="250"/>
      <c r="M12" s="250"/>
      <c r="N12" s="250"/>
      <c r="O12" s="250"/>
      <c r="P12" s="250"/>
      <c r="Q12" s="250"/>
      <c r="R12" s="250"/>
      <c r="S12" s="250"/>
    </row>
    <row r="13" spans="1:19" ht="11.85" customHeight="1">
      <c r="A13" s="15"/>
      <c r="B13" s="338" t="s">
        <v>1196</v>
      </c>
      <c r="C13" s="338"/>
      <c r="D13" s="338"/>
      <c r="E13" s="338"/>
      <c r="F13" s="338"/>
      <c r="G13" s="338"/>
      <c r="H13" s="338"/>
      <c r="I13" s="338"/>
      <c r="J13" s="338"/>
      <c r="K13" s="338"/>
      <c r="L13" s="7"/>
      <c r="M13" s="229" t="s">
        <v>1197</v>
      </c>
      <c r="N13" s="229"/>
      <c r="O13" s="229"/>
      <c r="P13" s="7"/>
      <c r="Q13" s="366" t="s">
        <v>1198</v>
      </c>
      <c r="R13" s="366"/>
      <c r="S13" s="366"/>
    </row>
    <row r="14" spans="1:19" ht="11.85" customHeight="1">
      <c r="A14" s="15"/>
      <c r="B14" s="314" t="s">
        <v>1199</v>
      </c>
      <c r="C14" s="314"/>
      <c r="D14" s="314"/>
      <c r="E14" s="314"/>
      <c r="F14" s="314"/>
      <c r="G14" s="314"/>
      <c r="H14" s="314"/>
      <c r="I14" s="314"/>
      <c r="J14" s="314"/>
      <c r="K14" s="314"/>
      <c r="L14" s="7"/>
      <c r="M14" s="230" t="s">
        <v>27</v>
      </c>
      <c r="N14" s="230"/>
      <c r="O14" s="230"/>
      <c r="P14" s="7"/>
      <c r="Q14" s="349" t="s">
        <v>1200</v>
      </c>
      <c r="R14" s="349"/>
      <c r="S14" s="349"/>
    </row>
    <row r="15" spans="1:19" ht="11.1" customHeight="1">
      <c r="A15" s="15"/>
      <c r="B15" s="314" t="s">
        <v>1201</v>
      </c>
      <c r="C15" s="314"/>
      <c r="D15" s="314"/>
      <c r="E15" s="314"/>
      <c r="F15" s="314"/>
      <c r="G15" s="314"/>
      <c r="H15" s="314"/>
      <c r="I15" s="314"/>
      <c r="J15" s="314"/>
      <c r="K15" s="314"/>
      <c r="L15" s="7"/>
      <c r="M15" s="230" t="s">
        <v>31</v>
      </c>
      <c r="N15" s="230"/>
      <c r="O15" s="230"/>
      <c r="P15" s="7"/>
      <c r="Q15" s="349" t="s">
        <v>1202</v>
      </c>
      <c r="R15" s="349"/>
      <c r="S15" s="349"/>
    </row>
    <row r="16" spans="1:19" ht="11.85" customHeight="1">
      <c r="A16" s="15"/>
      <c r="B16" s="314" t="s">
        <v>1203</v>
      </c>
      <c r="C16" s="314"/>
      <c r="D16" s="314"/>
      <c r="E16" s="314"/>
      <c r="F16" s="314"/>
      <c r="G16" s="314"/>
      <c r="H16" s="314"/>
      <c r="I16" s="314"/>
      <c r="J16" s="314"/>
      <c r="K16" s="314"/>
      <c r="L16" s="7"/>
      <c r="M16" s="230" t="s">
        <v>1204</v>
      </c>
      <c r="N16" s="230"/>
      <c r="O16" s="230"/>
      <c r="P16" s="7"/>
      <c r="Q16" s="349" t="s">
        <v>1205</v>
      </c>
      <c r="R16" s="349"/>
      <c r="S16" s="349"/>
    </row>
    <row r="17" spans="1:19" ht="11.85" customHeight="1">
      <c r="A17" s="15"/>
      <c r="B17" s="314" t="s">
        <v>1206</v>
      </c>
      <c r="C17" s="314"/>
      <c r="D17" s="314"/>
      <c r="E17" s="314"/>
      <c r="F17" s="314"/>
      <c r="G17" s="314"/>
      <c r="H17" s="314"/>
      <c r="I17" s="314"/>
      <c r="J17" s="314"/>
      <c r="K17" s="314"/>
      <c r="L17" s="7"/>
      <c r="M17" s="230" t="s">
        <v>40</v>
      </c>
      <c r="N17" s="230"/>
      <c r="O17" s="230"/>
      <c r="P17" s="7"/>
      <c r="Q17" s="349" t="s">
        <v>1207</v>
      </c>
      <c r="R17" s="349"/>
      <c r="S17" s="349"/>
    </row>
    <row r="18" spans="1:19" ht="11.85" customHeight="1">
      <c r="A18" s="15"/>
      <c r="B18" s="314" t="s">
        <v>1208</v>
      </c>
      <c r="C18" s="314"/>
      <c r="D18" s="314"/>
      <c r="E18" s="314"/>
      <c r="F18" s="314"/>
      <c r="G18" s="314"/>
      <c r="H18" s="314"/>
      <c r="I18" s="314"/>
      <c r="J18" s="314"/>
      <c r="K18" s="314"/>
      <c r="L18" s="7"/>
      <c r="M18" s="230" t="s">
        <v>47</v>
      </c>
      <c r="N18" s="230"/>
      <c r="O18" s="230"/>
      <c r="P18" s="7"/>
      <c r="Q18" s="349" t="s">
        <v>280</v>
      </c>
      <c r="R18" s="349"/>
      <c r="S18" s="349"/>
    </row>
    <row r="19" spans="1:19" ht="11.1" customHeight="1">
      <c r="A19" s="15"/>
      <c r="B19" s="314" t="s">
        <v>1209</v>
      </c>
      <c r="C19" s="314"/>
      <c r="D19" s="314"/>
      <c r="E19" s="314"/>
      <c r="F19" s="314"/>
      <c r="G19" s="314"/>
      <c r="H19" s="314"/>
      <c r="I19" s="314"/>
      <c r="J19" s="314"/>
      <c r="K19" s="314"/>
      <c r="L19" s="7"/>
      <c r="M19" s="230" t="s">
        <v>1210</v>
      </c>
      <c r="N19" s="230"/>
      <c r="O19" s="230"/>
      <c r="P19" s="7"/>
      <c r="Q19" s="349" t="s">
        <v>1211</v>
      </c>
      <c r="R19" s="349"/>
      <c r="S19" s="349"/>
    </row>
    <row r="20" spans="1:19" ht="11.85" customHeight="1">
      <c r="A20" s="15"/>
      <c r="B20" s="314" t="s">
        <v>1212</v>
      </c>
      <c r="C20" s="314"/>
      <c r="D20" s="314"/>
      <c r="E20" s="314"/>
      <c r="F20" s="314"/>
      <c r="G20" s="314"/>
      <c r="H20" s="314"/>
      <c r="I20" s="314"/>
      <c r="J20" s="314"/>
      <c r="K20" s="314"/>
      <c r="L20" s="7"/>
      <c r="M20" s="230" t="s">
        <v>1213</v>
      </c>
      <c r="N20" s="230"/>
      <c r="O20" s="230"/>
      <c r="P20" s="7"/>
      <c r="Q20" s="349" t="s">
        <v>1214</v>
      </c>
      <c r="R20" s="349"/>
      <c r="S20" s="349"/>
    </row>
    <row r="21" spans="1:19" ht="11.85" customHeight="1">
      <c r="A21" s="15"/>
      <c r="B21" s="314" t="s">
        <v>1215</v>
      </c>
      <c r="C21" s="314"/>
      <c r="D21" s="314"/>
      <c r="E21" s="314"/>
      <c r="F21" s="314"/>
      <c r="G21" s="314"/>
      <c r="H21" s="314"/>
      <c r="I21" s="314"/>
      <c r="J21" s="314"/>
      <c r="K21" s="314"/>
      <c r="L21" s="7"/>
      <c r="M21" s="230" t="s">
        <v>1216</v>
      </c>
      <c r="N21" s="230"/>
      <c r="O21" s="230"/>
      <c r="P21" s="7"/>
      <c r="Q21" s="349" t="s">
        <v>1217</v>
      </c>
      <c r="R21" s="349"/>
      <c r="S21" s="349"/>
    </row>
    <row r="22" spans="1:19" ht="11.85" customHeight="1">
      <c r="A22" s="15"/>
      <c r="B22" s="314" t="s">
        <v>1218</v>
      </c>
      <c r="C22" s="314"/>
      <c r="D22" s="314"/>
      <c r="E22" s="314"/>
      <c r="F22" s="314"/>
      <c r="G22" s="314"/>
      <c r="H22" s="314"/>
      <c r="I22" s="314"/>
      <c r="J22" s="314"/>
      <c r="K22" s="314"/>
      <c r="L22" s="7"/>
      <c r="M22" s="230" t="s">
        <v>1219</v>
      </c>
      <c r="N22" s="230"/>
      <c r="O22" s="230"/>
      <c r="P22" s="7"/>
      <c r="Q22" s="349" t="s">
        <v>1220</v>
      </c>
      <c r="R22" s="349"/>
      <c r="S22" s="349"/>
    </row>
    <row r="23" spans="1:19" ht="11.1" customHeight="1">
      <c r="A23" s="15"/>
      <c r="B23" s="338" t="s">
        <v>1221</v>
      </c>
      <c r="C23" s="338"/>
      <c r="D23" s="338"/>
      <c r="E23" s="338"/>
      <c r="F23" s="338"/>
      <c r="G23" s="338"/>
      <c r="H23" s="338"/>
      <c r="I23" s="338"/>
      <c r="J23" s="338"/>
      <c r="K23" s="338"/>
      <c r="L23" s="7"/>
      <c r="M23" s="229" t="s">
        <v>1222</v>
      </c>
      <c r="N23" s="229"/>
      <c r="O23" s="229"/>
      <c r="P23" s="7"/>
      <c r="Q23" s="366" t="s">
        <v>1223</v>
      </c>
      <c r="R23" s="366"/>
      <c r="S23" s="366"/>
    </row>
    <row r="24" spans="1:19" ht="11.85" customHeight="1">
      <c r="A24" s="15"/>
      <c r="B24" s="314" t="s">
        <v>1224</v>
      </c>
      <c r="C24" s="314"/>
      <c r="D24" s="314"/>
      <c r="E24" s="314"/>
      <c r="F24" s="314"/>
      <c r="G24" s="314"/>
      <c r="H24" s="314"/>
      <c r="I24" s="314"/>
      <c r="J24" s="314"/>
      <c r="K24" s="314"/>
      <c r="L24" s="7"/>
      <c r="M24" s="230" t="s">
        <v>1225</v>
      </c>
      <c r="N24" s="230"/>
      <c r="O24" s="230"/>
      <c r="P24" s="7"/>
      <c r="Q24" s="349" t="s">
        <v>1226</v>
      </c>
      <c r="R24" s="349"/>
      <c r="S24" s="349"/>
    </row>
    <row r="25" spans="1:19" ht="11.85" customHeight="1">
      <c r="A25" s="15"/>
      <c r="B25" s="314" t="s">
        <v>1227</v>
      </c>
      <c r="C25" s="314"/>
      <c r="D25" s="314"/>
      <c r="E25" s="314"/>
      <c r="F25" s="314"/>
      <c r="G25" s="314"/>
      <c r="H25" s="314"/>
      <c r="I25" s="314"/>
      <c r="J25" s="314"/>
      <c r="K25" s="314"/>
      <c r="L25" s="7"/>
      <c r="M25" s="230" t="s">
        <v>135</v>
      </c>
      <c r="N25" s="230"/>
      <c r="O25" s="230"/>
      <c r="P25" s="7"/>
      <c r="Q25" s="349" t="s">
        <v>365</v>
      </c>
      <c r="R25" s="349"/>
      <c r="S25" s="349"/>
    </row>
    <row r="26" spans="1:19" ht="11.85" customHeight="1">
      <c r="A26" s="15"/>
      <c r="B26" s="314" t="s">
        <v>1228</v>
      </c>
      <c r="C26" s="314"/>
      <c r="D26" s="314"/>
      <c r="E26" s="314"/>
      <c r="F26" s="314"/>
      <c r="G26" s="314"/>
      <c r="H26" s="314"/>
      <c r="I26" s="314"/>
      <c r="J26" s="314"/>
      <c r="K26" s="314"/>
      <c r="L26" s="7"/>
      <c r="M26" s="230" t="s">
        <v>1229</v>
      </c>
      <c r="N26" s="230"/>
      <c r="O26" s="230"/>
      <c r="P26" s="7"/>
      <c r="Q26" s="349" t="s">
        <v>1230</v>
      </c>
      <c r="R26" s="349"/>
      <c r="S26" s="349"/>
    </row>
    <row r="27" spans="1:19" ht="11.1" customHeight="1">
      <c r="A27" s="15"/>
      <c r="B27" s="314" t="s">
        <v>1231</v>
      </c>
      <c r="C27" s="314"/>
      <c r="D27" s="314"/>
      <c r="E27" s="314"/>
      <c r="F27" s="314"/>
      <c r="G27" s="314"/>
      <c r="H27" s="314"/>
      <c r="I27" s="314"/>
      <c r="J27" s="314"/>
      <c r="K27" s="314"/>
      <c r="L27" s="7"/>
      <c r="M27" s="230" t="s">
        <v>1232</v>
      </c>
      <c r="N27" s="230"/>
      <c r="O27" s="230"/>
      <c r="P27" s="7"/>
      <c r="Q27" s="349" t="s">
        <v>1233</v>
      </c>
      <c r="R27" s="349"/>
      <c r="S27" s="349"/>
    </row>
    <row r="28" spans="1:19" ht="11.85" customHeight="1">
      <c r="A28" s="15"/>
      <c r="B28" s="338" t="s">
        <v>1234</v>
      </c>
      <c r="C28" s="338"/>
      <c r="D28" s="338"/>
      <c r="E28" s="338"/>
      <c r="F28" s="338"/>
      <c r="G28" s="338"/>
      <c r="H28" s="338"/>
      <c r="I28" s="338"/>
      <c r="J28" s="338"/>
      <c r="K28" s="338"/>
      <c r="L28" s="7"/>
      <c r="M28" s="229" t="s">
        <v>1235</v>
      </c>
      <c r="N28" s="229"/>
      <c r="O28" s="229"/>
      <c r="P28" s="7"/>
      <c r="Q28" s="366" t="s">
        <v>1236</v>
      </c>
      <c r="R28" s="366"/>
      <c r="S28" s="366"/>
    </row>
    <row r="29" spans="1:19" ht="17.850000000000001" customHeight="1">
      <c r="A29" s="15"/>
      <c r="B29" s="251"/>
      <c r="C29" s="251"/>
      <c r="D29" s="251"/>
      <c r="E29" s="251"/>
      <c r="F29" s="251"/>
      <c r="G29" s="251"/>
      <c r="H29" s="251"/>
      <c r="I29" s="251"/>
      <c r="J29" s="251"/>
      <c r="K29" s="251"/>
      <c r="L29" s="251"/>
      <c r="M29" s="251"/>
      <c r="N29" s="251"/>
      <c r="O29" s="251"/>
      <c r="P29" s="251"/>
      <c r="Q29" s="251"/>
      <c r="R29" s="251"/>
      <c r="S29" s="251"/>
    </row>
    <row r="30" spans="1:19" ht="22.9" customHeight="1">
      <c r="A30" s="15"/>
      <c r="B30" s="365" t="s">
        <v>1237</v>
      </c>
      <c r="C30" s="365"/>
      <c r="D30" s="365"/>
      <c r="E30" s="365"/>
      <c r="F30" s="365"/>
      <c r="G30" s="365"/>
      <c r="H30" s="365"/>
      <c r="I30" s="365"/>
      <c r="J30" s="365"/>
      <c r="K30" s="365"/>
      <c r="L30" s="250"/>
      <c r="M30" s="250"/>
      <c r="N30" s="250"/>
      <c r="O30" s="250"/>
      <c r="P30" s="250"/>
      <c r="Q30" s="250"/>
      <c r="R30" s="250"/>
      <c r="S30" s="250"/>
    </row>
    <row r="31" spans="1:19" ht="11.85" customHeight="1">
      <c r="A31" s="15"/>
      <c r="B31" s="338" t="s">
        <v>1196</v>
      </c>
      <c r="C31" s="338"/>
      <c r="D31" s="338"/>
      <c r="E31" s="338"/>
      <c r="F31" s="338"/>
      <c r="G31" s="338"/>
      <c r="H31" s="338"/>
      <c r="I31" s="338"/>
      <c r="J31" s="338"/>
      <c r="K31" s="338"/>
      <c r="L31" s="7"/>
      <c r="M31" s="229" t="s">
        <v>70</v>
      </c>
      <c r="N31" s="229"/>
      <c r="O31" s="229"/>
      <c r="P31" s="7"/>
      <c r="Q31" s="366" t="s">
        <v>1238</v>
      </c>
      <c r="R31" s="366"/>
      <c r="S31" s="366"/>
    </row>
    <row r="32" spans="1:19" ht="11.85" customHeight="1">
      <c r="A32" s="15"/>
      <c r="B32" s="314" t="s">
        <v>1239</v>
      </c>
      <c r="C32" s="314"/>
      <c r="D32" s="314"/>
      <c r="E32" s="314"/>
      <c r="F32" s="314"/>
      <c r="G32" s="314"/>
      <c r="H32" s="314"/>
      <c r="I32" s="314"/>
      <c r="J32" s="314"/>
      <c r="K32" s="314"/>
      <c r="L32" s="7"/>
      <c r="M32" s="230" t="s">
        <v>70</v>
      </c>
      <c r="N32" s="230"/>
      <c r="O32" s="230"/>
      <c r="P32" s="7"/>
      <c r="Q32" s="349" t="s">
        <v>1238</v>
      </c>
      <c r="R32" s="349"/>
      <c r="S32" s="349"/>
    </row>
    <row r="33" spans="1:19" ht="11.1" customHeight="1">
      <c r="A33" s="15"/>
      <c r="B33" s="338" t="s">
        <v>1221</v>
      </c>
      <c r="C33" s="338"/>
      <c r="D33" s="338"/>
      <c r="E33" s="338"/>
      <c r="F33" s="338"/>
      <c r="G33" s="338"/>
      <c r="H33" s="338"/>
      <c r="I33" s="338"/>
      <c r="J33" s="338"/>
      <c r="K33" s="338"/>
      <c r="L33" s="7"/>
      <c r="M33" s="229" t="s">
        <v>1240</v>
      </c>
      <c r="N33" s="229"/>
      <c r="O33" s="229"/>
      <c r="P33" s="7"/>
      <c r="Q33" s="366" t="s">
        <v>1241</v>
      </c>
      <c r="R33" s="366"/>
      <c r="S33" s="366"/>
    </row>
    <row r="34" spans="1:19" ht="11.85" customHeight="1">
      <c r="A34" s="15"/>
      <c r="B34" s="314" t="s">
        <v>1242</v>
      </c>
      <c r="C34" s="314"/>
      <c r="D34" s="314"/>
      <c r="E34" s="314"/>
      <c r="F34" s="314"/>
      <c r="G34" s="314"/>
      <c r="H34" s="314"/>
      <c r="I34" s="314"/>
      <c r="J34" s="314"/>
      <c r="K34" s="314"/>
      <c r="L34" s="7"/>
      <c r="M34" s="230" t="s">
        <v>1243</v>
      </c>
      <c r="N34" s="230"/>
      <c r="O34" s="230"/>
      <c r="P34" s="7"/>
      <c r="Q34" s="349" t="s">
        <v>1244</v>
      </c>
      <c r="R34" s="349"/>
      <c r="S34" s="349"/>
    </row>
    <row r="35" spans="1:19" ht="5.85" customHeight="1">
      <c r="A35" s="15"/>
      <c r="B35" s="314" t="s">
        <v>1245</v>
      </c>
      <c r="C35" s="314"/>
      <c r="D35" s="314"/>
      <c r="E35" s="314"/>
      <c r="F35" s="314"/>
      <c r="G35" s="314"/>
      <c r="H35" s="314"/>
      <c r="I35" s="314"/>
      <c r="J35" s="314"/>
      <c r="K35" s="314"/>
      <c r="L35" s="227"/>
      <c r="M35" s="230" t="s">
        <v>1246</v>
      </c>
      <c r="N35" s="230"/>
      <c r="O35" s="230"/>
      <c r="P35" s="227"/>
      <c r="Q35" s="349" t="s">
        <v>1247</v>
      </c>
      <c r="R35" s="349"/>
      <c r="S35" s="349"/>
    </row>
    <row r="36" spans="1:19" ht="5.85" customHeight="1">
      <c r="A36" s="15"/>
      <c r="B36" s="314"/>
      <c r="C36" s="314"/>
      <c r="D36" s="314"/>
      <c r="E36" s="314"/>
      <c r="F36" s="314"/>
      <c r="G36" s="314"/>
      <c r="H36" s="314"/>
      <c r="I36" s="314"/>
      <c r="J36" s="314"/>
      <c r="K36" s="314"/>
      <c r="L36" s="227"/>
      <c r="M36" s="230"/>
      <c r="N36" s="230"/>
      <c r="O36" s="230"/>
      <c r="P36" s="227"/>
      <c r="Q36" s="349"/>
      <c r="R36" s="349"/>
      <c r="S36" s="349"/>
    </row>
    <row r="37" spans="1:19" ht="11.85" customHeight="1">
      <c r="A37" s="15"/>
      <c r="B37" s="338" t="s">
        <v>1248</v>
      </c>
      <c r="C37" s="338"/>
      <c r="D37" s="338"/>
      <c r="E37" s="338"/>
      <c r="F37" s="338"/>
      <c r="G37" s="338"/>
      <c r="H37" s="338"/>
      <c r="I37" s="338"/>
      <c r="J37" s="338"/>
      <c r="K37" s="338"/>
      <c r="L37" s="7"/>
      <c r="M37" s="229" t="s">
        <v>1249</v>
      </c>
      <c r="N37" s="229"/>
      <c r="O37" s="229"/>
      <c r="P37" s="7"/>
      <c r="Q37" s="366" t="s">
        <v>1250</v>
      </c>
      <c r="R37" s="366"/>
      <c r="S37" s="366"/>
    </row>
    <row r="38" spans="1:19" ht="5.85" customHeight="1">
      <c r="A38" s="15"/>
      <c r="B38" s="251"/>
      <c r="C38" s="251"/>
      <c r="D38" s="251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</row>
    <row r="39" spans="1:19" ht="11.1" customHeight="1">
      <c r="A39" s="15"/>
      <c r="B39" s="251"/>
      <c r="C39" s="251"/>
      <c r="D39" s="251"/>
      <c r="E39" s="251"/>
      <c r="F39" s="251"/>
      <c r="G39" s="251"/>
      <c r="H39" s="251"/>
      <c r="I39" s="251"/>
      <c r="J39" s="251"/>
      <c r="K39" s="251"/>
      <c r="L39" s="251"/>
      <c r="M39" s="251"/>
      <c r="N39" s="251"/>
      <c r="O39" s="251"/>
      <c r="P39" s="251"/>
      <c r="Q39" s="251"/>
      <c r="R39" s="251"/>
      <c r="S39" s="251"/>
    </row>
    <row r="40" spans="1:19" ht="23.65" customHeight="1">
      <c r="A40" s="15"/>
      <c r="B40" s="365" t="s">
        <v>1251</v>
      </c>
      <c r="C40" s="365"/>
      <c r="D40" s="365"/>
      <c r="E40" s="365"/>
      <c r="F40" s="365"/>
      <c r="G40" s="365"/>
      <c r="H40" s="365"/>
      <c r="I40" s="365"/>
      <c r="J40" s="365"/>
      <c r="K40" s="365"/>
      <c r="L40" s="250"/>
      <c r="M40" s="250"/>
      <c r="N40" s="250"/>
      <c r="O40" s="250"/>
      <c r="P40" s="250"/>
      <c r="Q40" s="250"/>
      <c r="R40" s="250"/>
      <c r="S40" s="250"/>
    </row>
    <row r="41" spans="1:19" ht="11.85" customHeight="1">
      <c r="A41" s="15"/>
      <c r="B41" s="338" t="s">
        <v>1196</v>
      </c>
      <c r="C41" s="338"/>
      <c r="D41" s="338"/>
      <c r="E41" s="338"/>
      <c r="F41" s="338"/>
      <c r="G41" s="338"/>
      <c r="H41" s="338"/>
      <c r="I41" s="338"/>
      <c r="J41" s="338"/>
      <c r="K41" s="338"/>
      <c r="L41" s="7"/>
      <c r="M41" s="229" t="s">
        <v>66</v>
      </c>
      <c r="N41" s="229"/>
      <c r="O41" s="229"/>
      <c r="P41" s="366" t="s">
        <v>289</v>
      </c>
      <c r="Q41" s="366"/>
      <c r="R41" s="366"/>
      <c r="S41" s="366"/>
    </row>
    <row r="42" spans="1:19" ht="11.1" customHeight="1">
      <c r="A42" s="15"/>
      <c r="B42" s="314" t="s">
        <v>1252</v>
      </c>
      <c r="C42" s="314"/>
      <c r="D42" s="314"/>
      <c r="E42" s="314"/>
      <c r="F42" s="314"/>
      <c r="G42" s="314"/>
      <c r="H42" s="314"/>
      <c r="I42" s="314"/>
      <c r="J42" s="314"/>
      <c r="K42" s="314"/>
      <c r="L42" s="7"/>
      <c r="M42" s="230" t="s">
        <v>66</v>
      </c>
      <c r="N42" s="230"/>
      <c r="O42" s="230"/>
      <c r="P42" s="349" t="s">
        <v>289</v>
      </c>
      <c r="Q42" s="349"/>
      <c r="R42" s="349"/>
      <c r="S42" s="349"/>
    </row>
    <row r="43" spans="1:19" ht="11.85" customHeight="1">
      <c r="A43" s="15"/>
      <c r="B43" s="338" t="s">
        <v>1221</v>
      </c>
      <c r="C43" s="338"/>
      <c r="D43" s="338"/>
      <c r="E43" s="338"/>
      <c r="F43" s="338"/>
      <c r="G43" s="338"/>
      <c r="H43" s="338"/>
      <c r="I43" s="338"/>
      <c r="J43" s="338"/>
      <c r="K43" s="338"/>
      <c r="L43" s="7"/>
      <c r="M43" s="229" t="s">
        <v>208</v>
      </c>
      <c r="N43" s="229"/>
      <c r="O43" s="229"/>
      <c r="P43" s="366" t="s">
        <v>1253</v>
      </c>
      <c r="Q43" s="366"/>
      <c r="R43" s="366"/>
      <c r="S43" s="366"/>
    </row>
    <row r="44" spans="1:19" ht="11.85" customHeight="1">
      <c r="A44" s="15"/>
      <c r="B44" s="314" t="s">
        <v>1254</v>
      </c>
      <c r="C44" s="314"/>
      <c r="D44" s="314"/>
      <c r="E44" s="314"/>
      <c r="F44" s="314"/>
      <c r="G44" s="314"/>
      <c r="H44" s="314"/>
      <c r="I44" s="314"/>
      <c r="J44" s="314"/>
      <c r="K44" s="314"/>
      <c r="L44" s="7"/>
      <c r="M44" s="230" t="s">
        <v>208</v>
      </c>
      <c r="N44" s="230"/>
      <c r="O44" s="230"/>
      <c r="P44" s="349" t="s">
        <v>1253</v>
      </c>
      <c r="Q44" s="349"/>
      <c r="R44" s="349"/>
      <c r="S44" s="349"/>
    </row>
    <row r="45" spans="1:19" ht="11.85" customHeight="1">
      <c r="A45" s="15"/>
      <c r="B45" s="338" t="s">
        <v>1255</v>
      </c>
      <c r="C45" s="338"/>
      <c r="D45" s="338"/>
      <c r="E45" s="338"/>
      <c r="F45" s="338"/>
      <c r="G45" s="338"/>
      <c r="H45" s="338"/>
      <c r="I45" s="338"/>
      <c r="J45" s="338"/>
      <c r="K45" s="338"/>
      <c r="L45" s="7"/>
      <c r="M45" s="229" t="s">
        <v>1256</v>
      </c>
      <c r="N45" s="229"/>
      <c r="O45" s="229"/>
      <c r="P45" s="366" t="s">
        <v>1257</v>
      </c>
      <c r="Q45" s="366"/>
      <c r="R45" s="366"/>
      <c r="S45" s="366"/>
    </row>
    <row r="46" spans="1:19" ht="22.9" customHeight="1">
      <c r="A46" s="15"/>
      <c r="B46" s="251"/>
      <c r="C46" s="251"/>
      <c r="D46" s="251"/>
      <c r="E46" s="251"/>
      <c r="F46" s="251"/>
      <c r="G46" s="251"/>
      <c r="H46" s="251"/>
      <c r="I46" s="251"/>
      <c r="J46" s="251"/>
      <c r="K46" s="251"/>
      <c r="L46" s="251"/>
      <c r="M46" s="251"/>
      <c r="N46" s="251"/>
      <c r="O46" s="251"/>
      <c r="P46" s="251"/>
      <c r="Q46" s="251"/>
      <c r="R46" s="251"/>
      <c r="S46" s="251"/>
    </row>
    <row r="47" spans="1:19" ht="11.85" customHeight="1">
      <c r="A47" s="15"/>
      <c r="B47" s="338" t="s">
        <v>1258</v>
      </c>
      <c r="C47" s="338"/>
      <c r="D47" s="338"/>
      <c r="E47" s="338"/>
      <c r="F47" s="338"/>
      <c r="G47" s="338"/>
      <c r="H47" s="338"/>
      <c r="I47" s="338"/>
      <c r="J47" s="338"/>
      <c r="K47" s="338"/>
      <c r="L47" s="7"/>
      <c r="M47" s="229" t="s">
        <v>1259</v>
      </c>
      <c r="N47" s="229"/>
      <c r="O47" s="229"/>
      <c r="P47" s="7"/>
      <c r="Q47" s="366" t="s">
        <v>1260</v>
      </c>
      <c r="R47" s="366"/>
      <c r="S47" s="366"/>
    </row>
    <row r="48" spans="1:19" ht="11.85" customHeight="1">
      <c r="A48" s="15"/>
      <c r="B48" s="314" t="s">
        <v>1261</v>
      </c>
      <c r="C48" s="314"/>
      <c r="D48" s="314"/>
      <c r="E48" s="314"/>
      <c r="F48" s="314"/>
      <c r="G48" s="314"/>
      <c r="H48" s="314"/>
      <c r="I48" s="314"/>
      <c r="J48" s="314"/>
      <c r="K48" s="314"/>
      <c r="L48" s="7"/>
      <c r="M48" s="230" t="s">
        <v>348</v>
      </c>
      <c r="N48" s="230"/>
      <c r="O48" s="230"/>
      <c r="P48" s="7"/>
      <c r="Q48" s="349" t="s">
        <v>349</v>
      </c>
      <c r="R48" s="349"/>
      <c r="S48" s="349"/>
    </row>
    <row r="49" spans="1:19" ht="11.1" customHeight="1">
      <c r="A49" s="15"/>
      <c r="B49" s="314" t="s">
        <v>1262</v>
      </c>
      <c r="C49" s="314"/>
      <c r="D49" s="314"/>
      <c r="E49" s="314"/>
      <c r="F49" s="314"/>
      <c r="G49" s="314"/>
      <c r="H49" s="314"/>
      <c r="I49" s="314"/>
      <c r="J49" s="314"/>
      <c r="K49" s="314"/>
      <c r="L49" s="7"/>
      <c r="M49" s="230" t="s">
        <v>393</v>
      </c>
      <c r="N49" s="230"/>
      <c r="O49" s="230"/>
      <c r="P49" s="7"/>
      <c r="Q49" s="349" t="s">
        <v>348</v>
      </c>
      <c r="R49" s="349"/>
      <c r="S49" s="349"/>
    </row>
    <row r="50" spans="1:19" ht="11.85" customHeight="1">
      <c r="A50" s="15"/>
      <c r="B50" s="260"/>
      <c r="C50" s="260"/>
      <c r="D50" s="260"/>
      <c r="E50" s="260"/>
      <c r="F50" s="260"/>
      <c r="G50" s="260"/>
      <c r="H50" s="260"/>
      <c r="I50" s="260"/>
      <c r="J50" s="260"/>
      <c r="K50" s="260"/>
      <c r="L50" s="260"/>
      <c r="M50" s="260"/>
      <c r="N50" s="260"/>
      <c r="O50" s="260"/>
      <c r="P50" s="260"/>
      <c r="Q50" s="260"/>
      <c r="R50" s="260"/>
      <c r="S50" s="260"/>
    </row>
    <row r="51" spans="1:19" ht="74.099999999999994" customHeight="1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60.75" customHeight="1"/>
    <row r="53" spans="1:19" ht="60.75" customHeight="1"/>
    <row r="54" spans="1:19" ht="11.85" customHeight="1">
      <c r="B54" s="237" t="s">
        <v>1263</v>
      </c>
      <c r="C54" s="237"/>
      <c r="D54" s="237"/>
      <c r="E54" s="237"/>
      <c r="F54" s="237"/>
      <c r="G54" s="237"/>
      <c r="H54" s="237"/>
      <c r="I54" s="237"/>
      <c r="J54" s="237"/>
      <c r="K54" s="237"/>
      <c r="L54" s="237"/>
      <c r="M54" s="237"/>
      <c r="N54" s="237"/>
      <c r="O54" s="237"/>
      <c r="P54" s="237"/>
      <c r="Q54" s="237"/>
      <c r="R54" s="237"/>
      <c r="S54" s="237"/>
    </row>
    <row r="55" spans="1:19" ht="11.85" customHeight="1">
      <c r="Q55" s="230" t="s">
        <v>104</v>
      </c>
      <c r="R55" s="230"/>
      <c r="S55" s="230"/>
    </row>
    <row r="56" spans="1:19" ht="11.1" customHeight="1">
      <c r="D56" s="246" t="s">
        <v>1264</v>
      </c>
      <c r="E56" s="246"/>
      <c r="F56" s="246"/>
      <c r="G56" s="246"/>
      <c r="H56" s="246"/>
      <c r="I56" s="246"/>
      <c r="J56" s="246"/>
      <c r="K56" s="246"/>
      <c r="L56" s="246"/>
      <c r="M56" s="246"/>
      <c r="N56" s="246"/>
      <c r="O56" s="246"/>
      <c r="P56" s="246"/>
      <c r="Q56" s="246"/>
    </row>
    <row r="57" spans="1:19" ht="5.85" customHeight="1"/>
    <row r="58" spans="1:19" ht="11.85" customHeight="1">
      <c r="B58" s="234" t="s">
        <v>255</v>
      </c>
      <c r="C58" s="234"/>
      <c r="D58" s="234"/>
      <c r="E58" s="234"/>
      <c r="F58" s="234"/>
    </row>
    <row r="59" spans="1:19" ht="11.85" customHeight="1">
      <c r="B59" s="234" t="s">
        <v>256</v>
      </c>
      <c r="C59" s="234"/>
      <c r="D59" s="234"/>
      <c r="E59" s="234"/>
      <c r="F59" s="234"/>
      <c r="G59" s="234"/>
      <c r="H59" s="234"/>
    </row>
    <row r="60" spans="1:19" ht="11.85" customHeight="1">
      <c r="B60" s="234" t="s">
        <v>6</v>
      </c>
      <c r="C60" s="234"/>
      <c r="D60" s="234"/>
      <c r="E60" s="234"/>
      <c r="F60" s="234"/>
      <c r="G60" s="234"/>
    </row>
    <row r="61" spans="1:19" ht="11.1" customHeight="1">
      <c r="B61" s="234" t="s">
        <v>7</v>
      </c>
      <c r="C61" s="234"/>
      <c r="D61" s="234"/>
      <c r="E61" s="234"/>
      <c r="F61" s="234"/>
      <c r="G61" s="234"/>
      <c r="H61" s="234"/>
      <c r="I61" s="234"/>
      <c r="J61" s="234"/>
      <c r="K61" s="234"/>
      <c r="L61" s="234"/>
      <c r="M61" s="234"/>
      <c r="Q61" s="225" t="s">
        <v>4</v>
      </c>
      <c r="R61" s="225"/>
      <c r="S61" s="225"/>
    </row>
    <row r="62" spans="1:19" ht="5.85" customHeight="1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5.85" customHeight="1">
      <c r="A63" s="15"/>
      <c r="B63" s="247"/>
      <c r="C63" s="247"/>
      <c r="D63" s="247"/>
      <c r="E63" s="247"/>
      <c r="F63" s="247"/>
      <c r="G63" s="247"/>
      <c r="H63" s="247"/>
      <c r="I63" s="247"/>
      <c r="J63" s="247"/>
      <c r="K63" s="247"/>
      <c r="L63" s="247"/>
      <c r="M63" s="247"/>
      <c r="N63" s="247"/>
      <c r="O63" s="247"/>
      <c r="P63" s="247"/>
      <c r="Q63" s="247"/>
      <c r="R63" s="247"/>
      <c r="S63" s="247"/>
    </row>
    <row r="64" spans="1:19" ht="17.850000000000001" customHeight="1">
      <c r="A64" s="15"/>
      <c r="B64" s="248"/>
      <c r="C64" s="248"/>
      <c r="D64" s="248"/>
      <c r="E64" s="248"/>
      <c r="F64" s="248"/>
      <c r="G64" s="248"/>
      <c r="H64" s="248"/>
      <c r="I64" s="248"/>
      <c r="J64" s="248"/>
      <c r="K64" s="248"/>
      <c r="L64" s="248"/>
      <c r="M64" s="252" t="s">
        <v>259</v>
      </c>
      <c r="N64" s="252"/>
      <c r="O64" s="252"/>
      <c r="P64" s="227"/>
      <c r="Q64" s="253" t="s">
        <v>260</v>
      </c>
      <c r="R64" s="253"/>
      <c r="S64" s="253"/>
    </row>
    <row r="65" spans="1:19" ht="5.85" customHeight="1">
      <c r="A65" s="15"/>
      <c r="B65" s="365" t="s">
        <v>1265</v>
      </c>
      <c r="C65" s="365"/>
      <c r="D65" s="365"/>
      <c r="E65" s="365"/>
      <c r="F65" s="365"/>
      <c r="G65" s="365"/>
      <c r="H65" s="365"/>
      <c r="I65" s="365"/>
      <c r="J65" s="227"/>
      <c r="K65" s="227"/>
      <c r="L65" s="227"/>
      <c r="M65" s="252"/>
      <c r="N65" s="252"/>
      <c r="O65" s="252"/>
      <c r="P65" s="227"/>
      <c r="Q65" s="253"/>
      <c r="R65" s="253"/>
      <c r="S65" s="253"/>
    </row>
    <row r="66" spans="1:19" ht="11.1" customHeight="1">
      <c r="A66" s="15"/>
      <c r="B66" s="365"/>
      <c r="C66" s="365"/>
      <c r="D66" s="365"/>
      <c r="E66" s="365"/>
      <c r="F66" s="365"/>
      <c r="G66" s="365"/>
      <c r="H66" s="365"/>
      <c r="I66" s="365"/>
      <c r="J66" s="250"/>
      <c r="K66" s="250"/>
      <c r="L66" s="250"/>
      <c r="M66" s="250"/>
      <c r="N66" s="250"/>
      <c r="O66" s="250"/>
      <c r="P66" s="250"/>
      <c r="Q66" s="250"/>
      <c r="R66" s="250"/>
      <c r="S66" s="250"/>
    </row>
    <row r="67" spans="1:19" ht="11.85" customHeight="1">
      <c r="A67" s="15"/>
      <c r="B67" s="314" t="s">
        <v>1266</v>
      </c>
      <c r="C67" s="314"/>
      <c r="D67" s="314"/>
      <c r="E67" s="314"/>
      <c r="F67" s="314"/>
      <c r="G67" s="314"/>
      <c r="H67" s="314"/>
      <c r="I67" s="314"/>
      <c r="J67" s="314"/>
      <c r="K67" s="314"/>
      <c r="L67" s="314"/>
      <c r="M67" s="230" t="s">
        <v>1267</v>
      </c>
      <c r="N67" s="230"/>
      <c r="O67" s="230"/>
      <c r="P67" s="7"/>
      <c r="Q67" s="349" t="s">
        <v>1268</v>
      </c>
      <c r="R67" s="349"/>
      <c r="S67" s="349"/>
    </row>
    <row r="68" spans="1:19" ht="11.85" customHeight="1">
      <c r="A68" s="15"/>
      <c r="B68" s="314" t="s">
        <v>1269</v>
      </c>
      <c r="C68" s="314"/>
      <c r="D68" s="314"/>
      <c r="E68" s="314"/>
      <c r="F68" s="314"/>
      <c r="G68" s="314"/>
      <c r="H68" s="314"/>
      <c r="I68" s="314"/>
      <c r="J68" s="314"/>
      <c r="K68" s="314"/>
      <c r="L68" s="314"/>
      <c r="M68" s="230" t="s">
        <v>1270</v>
      </c>
      <c r="N68" s="230"/>
      <c r="O68" s="230"/>
      <c r="P68" s="7"/>
      <c r="Q68" s="349" t="s">
        <v>1271</v>
      </c>
      <c r="R68" s="349"/>
      <c r="S68" s="349"/>
    </row>
    <row r="69" spans="1:19" ht="11.85" customHeight="1">
      <c r="A69" s="15"/>
      <c r="B69" s="314" t="s">
        <v>1272</v>
      </c>
      <c r="C69" s="314"/>
      <c r="D69" s="314"/>
      <c r="E69" s="314"/>
      <c r="F69" s="314"/>
      <c r="G69" s="314"/>
      <c r="H69" s="314"/>
      <c r="I69" s="314"/>
      <c r="J69" s="314"/>
      <c r="K69" s="314"/>
      <c r="L69" s="314"/>
      <c r="M69" s="230" t="s">
        <v>1273</v>
      </c>
      <c r="N69" s="230"/>
      <c r="O69" s="230"/>
      <c r="P69" s="7"/>
      <c r="Q69" s="349" t="s">
        <v>1274</v>
      </c>
      <c r="R69" s="349"/>
      <c r="S69" s="349"/>
    </row>
    <row r="70" spans="1:19" ht="11.1" customHeight="1">
      <c r="A70" s="15"/>
      <c r="B70" s="314" t="s">
        <v>1275</v>
      </c>
      <c r="C70" s="314"/>
      <c r="D70" s="314"/>
      <c r="E70" s="314"/>
      <c r="F70" s="314"/>
      <c r="G70" s="314"/>
      <c r="H70" s="314"/>
      <c r="I70" s="314"/>
      <c r="J70" s="314"/>
      <c r="K70" s="314"/>
      <c r="L70" s="314"/>
      <c r="M70" s="230" t="s">
        <v>1276</v>
      </c>
      <c r="N70" s="230"/>
      <c r="O70" s="230"/>
      <c r="P70" s="7"/>
      <c r="Q70" s="349" t="s">
        <v>1277</v>
      </c>
      <c r="R70" s="349"/>
      <c r="S70" s="349"/>
    </row>
    <row r="71" spans="1:19" ht="11.85" customHeight="1">
      <c r="A71" s="15"/>
      <c r="B71" s="314" t="s">
        <v>1278</v>
      </c>
      <c r="C71" s="314"/>
      <c r="D71" s="314"/>
      <c r="E71" s="314"/>
      <c r="F71" s="314"/>
      <c r="G71" s="314"/>
      <c r="H71" s="314"/>
      <c r="I71" s="314"/>
      <c r="J71" s="314"/>
      <c r="K71" s="314"/>
      <c r="L71" s="314"/>
      <c r="M71" s="230" t="s">
        <v>1279</v>
      </c>
      <c r="N71" s="230"/>
      <c r="O71" s="230"/>
      <c r="P71" s="7"/>
      <c r="Q71" s="349" t="s">
        <v>329</v>
      </c>
      <c r="R71" s="349"/>
      <c r="S71" s="349"/>
    </row>
    <row r="72" spans="1:19" ht="11.85" customHeight="1">
      <c r="A72" s="15"/>
      <c r="B72" s="314" t="s">
        <v>1280</v>
      </c>
      <c r="C72" s="314"/>
      <c r="D72" s="314"/>
      <c r="E72" s="314"/>
      <c r="F72" s="314"/>
      <c r="G72" s="314"/>
      <c r="H72" s="314"/>
      <c r="I72" s="314"/>
      <c r="J72" s="314"/>
      <c r="K72" s="314"/>
      <c r="L72" s="314"/>
      <c r="M72" s="230" t="s">
        <v>1281</v>
      </c>
      <c r="N72" s="230"/>
      <c r="O72" s="230"/>
      <c r="P72" s="7"/>
      <c r="Q72" s="349" t="s">
        <v>1282</v>
      </c>
      <c r="R72" s="349"/>
      <c r="S72" s="349"/>
    </row>
    <row r="73" spans="1:19" ht="11.85" customHeight="1">
      <c r="A73" s="15"/>
      <c r="B73" s="338" t="s">
        <v>1283</v>
      </c>
      <c r="C73" s="338"/>
      <c r="D73" s="338"/>
      <c r="E73" s="338"/>
      <c r="F73" s="338"/>
      <c r="G73" s="338"/>
      <c r="H73" s="338"/>
      <c r="I73" s="338"/>
      <c r="J73" s="338"/>
      <c r="K73" s="338"/>
      <c r="L73" s="338"/>
      <c r="M73" s="229" t="s">
        <v>1216</v>
      </c>
      <c r="N73" s="229"/>
      <c r="O73" s="229"/>
      <c r="P73" s="7"/>
      <c r="Q73" s="366" t="s">
        <v>1217</v>
      </c>
      <c r="R73" s="366"/>
      <c r="S73" s="366"/>
    </row>
    <row r="74" spans="1:19" ht="17.100000000000001" customHeight="1">
      <c r="A74" s="15"/>
      <c r="B74" s="251"/>
      <c r="C74" s="251"/>
      <c r="D74" s="251"/>
      <c r="E74" s="251"/>
      <c r="F74" s="251"/>
      <c r="G74" s="251"/>
      <c r="H74" s="251"/>
      <c r="I74" s="251"/>
      <c r="J74" s="251"/>
      <c r="K74" s="251"/>
      <c r="L74" s="251"/>
      <c r="M74" s="251"/>
      <c r="N74" s="251"/>
      <c r="O74" s="251"/>
      <c r="P74" s="251"/>
      <c r="Q74" s="251"/>
      <c r="R74" s="251"/>
      <c r="S74" s="251"/>
    </row>
    <row r="75" spans="1:19" ht="17.850000000000001" customHeight="1">
      <c r="A75" s="15"/>
      <c r="B75" s="367" t="s">
        <v>1284</v>
      </c>
      <c r="C75" s="367"/>
      <c r="D75" s="367"/>
      <c r="E75" s="367"/>
      <c r="F75" s="367"/>
      <c r="G75" s="367"/>
      <c r="H75" s="367"/>
      <c r="I75" s="367"/>
      <c r="J75" s="367"/>
      <c r="K75" s="367"/>
      <c r="L75" s="367"/>
      <c r="M75" s="250"/>
      <c r="N75" s="250"/>
      <c r="O75" s="250"/>
      <c r="P75" s="250"/>
      <c r="Q75" s="250"/>
      <c r="R75" s="250"/>
      <c r="S75" s="250"/>
    </row>
    <row r="76" spans="1:19" ht="11.85" customHeight="1">
      <c r="A76" s="15"/>
      <c r="B76" s="314" t="s">
        <v>1266</v>
      </c>
      <c r="C76" s="314"/>
      <c r="D76" s="314"/>
      <c r="E76" s="314"/>
      <c r="F76" s="314"/>
      <c r="G76" s="314"/>
      <c r="H76" s="314"/>
      <c r="I76" s="314"/>
      <c r="J76" s="314"/>
      <c r="K76" s="314"/>
      <c r="L76" s="314"/>
      <c r="M76" s="230" t="s">
        <v>1285</v>
      </c>
      <c r="N76" s="230"/>
      <c r="O76" s="230"/>
      <c r="P76" s="349" t="s">
        <v>1286</v>
      </c>
      <c r="Q76" s="349"/>
      <c r="R76" s="349"/>
      <c r="S76" s="349"/>
    </row>
    <row r="77" spans="1:19" ht="11.1" customHeight="1">
      <c r="A77" s="15"/>
      <c r="B77" s="314" t="s">
        <v>1287</v>
      </c>
      <c r="C77" s="314"/>
      <c r="D77" s="314"/>
      <c r="E77" s="314"/>
      <c r="F77" s="314"/>
      <c r="G77" s="314"/>
      <c r="H77" s="314"/>
      <c r="I77" s="314"/>
      <c r="J77" s="314"/>
      <c r="K77" s="314"/>
      <c r="L77" s="314"/>
      <c r="M77" s="230" t="s">
        <v>289</v>
      </c>
      <c r="N77" s="230"/>
      <c r="O77" s="230"/>
      <c r="P77" s="349" t="s">
        <v>1288</v>
      </c>
      <c r="Q77" s="349"/>
      <c r="R77" s="349"/>
      <c r="S77" s="349"/>
    </row>
    <row r="78" spans="1:19" ht="11.85" customHeight="1">
      <c r="A78" s="15"/>
      <c r="B78" s="314" t="s">
        <v>1289</v>
      </c>
      <c r="C78" s="314"/>
      <c r="D78" s="314"/>
      <c r="E78" s="314"/>
      <c r="F78" s="314"/>
      <c r="G78" s="314"/>
      <c r="H78" s="314"/>
      <c r="I78" s="314"/>
      <c r="J78" s="314"/>
      <c r="K78" s="314"/>
      <c r="L78" s="314"/>
      <c r="M78" s="230" t="s">
        <v>1290</v>
      </c>
      <c r="N78" s="230"/>
      <c r="O78" s="230"/>
      <c r="P78" s="349" t="s">
        <v>1291</v>
      </c>
      <c r="Q78" s="349"/>
      <c r="R78" s="349"/>
      <c r="S78" s="349"/>
    </row>
    <row r="79" spans="1:19" ht="11.85" customHeight="1">
      <c r="A79" s="15"/>
      <c r="B79" s="314" t="s">
        <v>1292</v>
      </c>
      <c r="C79" s="314"/>
      <c r="D79" s="314"/>
      <c r="E79" s="314"/>
      <c r="F79" s="314"/>
      <c r="G79" s="314"/>
      <c r="H79" s="314"/>
      <c r="I79" s="314"/>
      <c r="J79" s="314"/>
      <c r="K79" s="314"/>
      <c r="L79" s="314"/>
      <c r="M79" s="230" t="s">
        <v>1293</v>
      </c>
      <c r="N79" s="230"/>
      <c r="O79" s="230"/>
      <c r="P79" s="349" t="s">
        <v>1294</v>
      </c>
      <c r="Q79" s="349"/>
      <c r="R79" s="349"/>
      <c r="S79" s="349"/>
    </row>
    <row r="80" spans="1:19" ht="11.85" customHeight="1">
      <c r="A80" s="15"/>
      <c r="B80" s="314" t="s">
        <v>1278</v>
      </c>
      <c r="C80" s="314"/>
      <c r="D80" s="314"/>
      <c r="E80" s="314"/>
      <c r="F80" s="314"/>
      <c r="G80" s="314"/>
      <c r="H80" s="314"/>
      <c r="I80" s="314"/>
      <c r="J80" s="314"/>
      <c r="K80" s="314"/>
      <c r="L80" s="314"/>
      <c r="M80" s="230" t="s">
        <v>1295</v>
      </c>
      <c r="N80" s="230"/>
      <c r="O80" s="230"/>
      <c r="P80" s="349" t="s">
        <v>1296</v>
      </c>
      <c r="Q80" s="349"/>
      <c r="R80" s="349"/>
      <c r="S80" s="349"/>
    </row>
    <row r="81" spans="1:19" ht="11.1" customHeight="1">
      <c r="A81" s="15"/>
      <c r="B81" s="314" t="s">
        <v>1297</v>
      </c>
      <c r="C81" s="314"/>
      <c r="D81" s="314"/>
      <c r="E81" s="314"/>
      <c r="F81" s="314"/>
      <c r="G81" s="314"/>
      <c r="H81" s="314"/>
      <c r="I81" s="314"/>
      <c r="J81" s="314"/>
      <c r="K81" s="314"/>
      <c r="L81" s="314"/>
      <c r="M81" s="230" t="s">
        <v>1298</v>
      </c>
      <c r="N81" s="230"/>
      <c r="O81" s="230"/>
      <c r="P81" s="349" t="s">
        <v>1299</v>
      </c>
      <c r="Q81" s="349"/>
      <c r="R81" s="349"/>
      <c r="S81" s="349"/>
    </row>
    <row r="82" spans="1:19" ht="11.85" customHeight="1">
      <c r="A82" s="15"/>
      <c r="B82" s="338" t="s">
        <v>1300</v>
      </c>
      <c r="C82" s="338"/>
      <c r="D82" s="338"/>
      <c r="E82" s="338"/>
      <c r="F82" s="338"/>
      <c r="G82" s="338"/>
      <c r="H82" s="338"/>
      <c r="I82" s="338"/>
      <c r="J82" s="338"/>
      <c r="K82" s="338"/>
      <c r="L82" s="338"/>
      <c r="M82" s="229" t="s">
        <v>1229</v>
      </c>
      <c r="N82" s="229"/>
      <c r="O82" s="229"/>
      <c r="P82" s="366" t="s">
        <v>1230</v>
      </c>
      <c r="Q82" s="366"/>
      <c r="R82" s="366"/>
      <c r="S82" s="366"/>
    </row>
    <row r="83" spans="1:19" ht="11.85" customHeight="1">
      <c r="A83" s="15"/>
      <c r="B83" s="260"/>
      <c r="C83" s="260"/>
      <c r="D83" s="260"/>
      <c r="E83" s="260"/>
      <c r="F83" s="260"/>
      <c r="G83" s="260"/>
      <c r="H83" s="260"/>
      <c r="I83" s="260"/>
      <c r="J83" s="260"/>
      <c r="K83" s="260"/>
      <c r="L83" s="260"/>
      <c r="M83" s="260"/>
      <c r="N83" s="260"/>
      <c r="O83" s="260"/>
      <c r="P83" s="260"/>
      <c r="Q83" s="260"/>
      <c r="R83" s="260"/>
      <c r="S83" s="260"/>
    </row>
    <row r="84" spans="1:19" ht="40.700000000000003" customHeight="1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40.700000000000003" customHeight="1"/>
    <row r="86" spans="1:19" ht="23.65" customHeight="1"/>
    <row r="87" spans="1:19" ht="74.099999999999994" customHeight="1"/>
    <row r="88" spans="1:19" ht="74.099999999999994" customHeight="1"/>
    <row r="89" spans="1:19" ht="74.099999999999994" customHeight="1"/>
    <row r="90" spans="1:19" ht="68.099999999999994" customHeight="1"/>
    <row r="91" spans="1:19" ht="68.099999999999994" customHeight="1"/>
    <row r="92" spans="1:19" ht="11.85" customHeight="1">
      <c r="B92" s="237" t="s">
        <v>1263</v>
      </c>
      <c r="C92" s="237"/>
      <c r="D92" s="237"/>
      <c r="E92" s="237"/>
      <c r="F92" s="237"/>
      <c r="G92" s="237"/>
      <c r="H92" s="237"/>
      <c r="I92" s="237"/>
      <c r="J92" s="237"/>
      <c r="K92" s="237"/>
      <c r="L92" s="237"/>
      <c r="M92" s="237"/>
      <c r="N92" s="237"/>
      <c r="O92" s="237"/>
      <c r="P92" s="237"/>
      <c r="Q92" s="237"/>
      <c r="R92" s="237"/>
      <c r="S92" s="237"/>
    </row>
    <row r="93" spans="1:19" ht="11.85" customHeight="1">
      <c r="Q93" s="230" t="s">
        <v>178</v>
      </c>
      <c r="R93" s="230"/>
      <c r="S93" s="230"/>
    </row>
    <row r="94" spans="1:19" ht="11.1" customHeight="1">
      <c r="C94" s="246" t="s">
        <v>1301</v>
      </c>
      <c r="D94" s="246"/>
      <c r="E94" s="246"/>
      <c r="F94" s="246"/>
      <c r="G94" s="246"/>
      <c r="H94" s="246"/>
      <c r="I94" s="246"/>
      <c r="J94" s="246"/>
      <c r="K94" s="246"/>
      <c r="L94" s="246"/>
      <c r="M94" s="246"/>
      <c r="N94" s="246"/>
      <c r="O94" s="246"/>
      <c r="P94" s="246"/>
      <c r="Q94" s="246"/>
      <c r="R94" s="246"/>
    </row>
    <row r="95" spans="1:19" ht="5.85" customHeight="1"/>
    <row r="96" spans="1:19" ht="11.85" customHeight="1">
      <c r="B96" s="234" t="s">
        <v>255</v>
      </c>
      <c r="C96" s="234"/>
      <c r="D96" s="234"/>
      <c r="E96" s="234"/>
      <c r="F96" s="234"/>
    </row>
    <row r="97" spans="1:19" ht="11.85" customHeight="1">
      <c r="B97" s="234" t="s">
        <v>256</v>
      </c>
      <c r="C97" s="234"/>
      <c r="D97" s="234"/>
      <c r="E97" s="234"/>
      <c r="F97" s="234"/>
      <c r="G97" s="234"/>
      <c r="H97" s="234"/>
    </row>
    <row r="98" spans="1:19" ht="11.85" customHeight="1">
      <c r="B98" s="234" t="s">
        <v>6</v>
      </c>
      <c r="C98" s="234"/>
      <c r="D98" s="234"/>
      <c r="E98" s="234"/>
      <c r="F98" s="234"/>
      <c r="G98" s="234"/>
    </row>
    <row r="99" spans="1:19" ht="11.1" customHeight="1">
      <c r="B99" s="234" t="s">
        <v>7</v>
      </c>
      <c r="C99" s="234"/>
      <c r="D99" s="234"/>
      <c r="E99" s="234"/>
      <c r="F99" s="234"/>
      <c r="G99" s="234"/>
      <c r="H99" s="234"/>
      <c r="I99" s="234"/>
      <c r="J99" s="234"/>
      <c r="K99" s="234"/>
      <c r="L99" s="234"/>
      <c r="M99" s="234"/>
      <c r="Q99" s="225" t="s">
        <v>4</v>
      </c>
      <c r="R99" s="225"/>
      <c r="S99" s="225"/>
    </row>
    <row r="100" spans="1:19" ht="5.85" customHeight="1"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5.85" customHeight="1">
      <c r="A101" s="15"/>
      <c r="B101" s="247"/>
      <c r="C101" s="247"/>
      <c r="D101" s="247"/>
      <c r="E101" s="247"/>
      <c r="F101" s="247"/>
      <c r="G101" s="247"/>
      <c r="H101" s="247"/>
      <c r="I101" s="247"/>
      <c r="J101" s="247"/>
      <c r="K101" s="247"/>
      <c r="L101" s="247"/>
      <c r="M101" s="247"/>
      <c r="N101" s="247"/>
      <c r="O101" s="247"/>
      <c r="P101" s="247"/>
      <c r="Q101" s="247"/>
      <c r="R101" s="247"/>
      <c r="S101" s="247"/>
    </row>
    <row r="102" spans="1:19" ht="23.65" customHeight="1">
      <c r="A102" s="15"/>
      <c r="B102" s="248"/>
      <c r="C102" s="248"/>
      <c r="D102" s="248"/>
      <c r="E102" s="248"/>
      <c r="F102" s="248"/>
      <c r="G102" s="248"/>
      <c r="H102" s="248"/>
      <c r="I102" s="248"/>
      <c r="J102" s="248"/>
      <c r="K102" s="248"/>
      <c r="L102" s="248"/>
      <c r="M102" s="252" t="s">
        <v>259</v>
      </c>
      <c r="N102" s="252"/>
      <c r="O102" s="252"/>
      <c r="P102" s="7"/>
      <c r="Q102" s="253" t="s">
        <v>260</v>
      </c>
      <c r="R102" s="253"/>
      <c r="S102" s="253"/>
    </row>
    <row r="103" spans="1:19" ht="5.25" customHeight="1">
      <c r="A103" s="15"/>
      <c r="B103" s="251"/>
      <c r="C103" s="251"/>
      <c r="D103" s="251"/>
      <c r="E103" s="251"/>
      <c r="F103" s="251"/>
      <c r="G103" s="251"/>
      <c r="H103" s="251"/>
      <c r="I103" s="251"/>
      <c r="J103" s="251"/>
      <c r="K103" s="251"/>
      <c r="L103" s="251"/>
      <c r="M103" s="251"/>
      <c r="N103" s="251"/>
      <c r="O103" s="251"/>
      <c r="P103" s="251"/>
      <c r="Q103" s="251"/>
      <c r="R103" s="251"/>
      <c r="S103" s="251"/>
    </row>
    <row r="104" spans="1:19" ht="11.85" customHeight="1">
      <c r="A104" s="15"/>
      <c r="B104" s="314" t="s">
        <v>1302</v>
      </c>
      <c r="C104" s="314"/>
      <c r="D104" s="314"/>
      <c r="E104" s="314"/>
      <c r="F104" s="314"/>
      <c r="G104" s="314"/>
      <c r="H104" s="314"/>
      <c r="I104" s="314"/>
      <c r="J104" s="314"/>
      <c r="K104" s="314"/>
      <c r="L104" s="314"/>
      <c r="M104" s="230" t="s">
        <v>1303</v>
      </c>
      <c r="N104" s="230"/>
      <c r="O104" s="230"/>
      <c r="P104" s="7"/>
      <c r="Q104" s="349" t="s">
        <v>1304</v>
      </c>
      <c r="R104" s="349"/>
      <c r="S104" s="349"/>
    </row>
    <row r="105" spans="1:19" ht="11.85" customHeight="1">
      <c r="A105" s="15"/>
      <c r="B105" s="314" t="s">
        <v>1305</v>
      </c>
      <c r="C105" s="314"/>
      <c r="D105" s="314"/>
      <c r="E105" s="314"/>
      <c r="F105" s="314"/>
      <c r="G105" s="314"/>
      <c r="H105" s="314"/>
      <c r="I105" s="314"/>
      <c r="J105" s="314"/>
      <c r="K105" s="314"/>
      <c r="L105" s="314"/>
      <c r="M105" s="230" t="s">
        <v>289</v>
      </c>
      <c r="N105" s="230"/>
      <c r="O105" s="230"/>
      <c r="P105" s="7"/>
      <c r="Q105" s="349" t="s">
        <v>1306</v>
      </c>
      <c r="R105" s="349"/>
      <c r="S105" s="349"/>
    </row>
    <row r="106" spans="1:19" ht="11.85" customHeight="1">
      <c r="A106" s="15"/>
      <c r="B106" s="314" t="s">
        <v>1307</v>
      </c>
      <c r="C106" s="314"/>
      <c r="D106" s="314"/>
      <c r="E106" s="314"/>
      <c r="F106" s="314"/>
      <c r="G106" s="314"/>
      <c r="H106" s="314"/>
      <c r="I106" s="314"/>
      <c r="J106" s="314"/>
      <c r="K106" s="314"/>
      <c r="L106" s="314"/>
      <c r="M106" s="230" t="s">
        <v>1308</v>
      </c>
      <c r="N106" s="230"/>
      <c r="O106" s="230"/>
      <c r="P106" s="7"/>
      <c r="Q106" s="349" t="s">
        <v>1309</v>
      </c>
      <c r="R106" s="349"/>
      <c r="S106" s="349"/>
    </row>
    <row r="107" spans="1:19" ht="11.1" customHeight="1">
      <c r="A107" s="15"/>
      <c r="B107" s="314" t="s">
        <v>1310</v>
      </c>
      <c r="C107" s="314"/>
      <c r="D107" s="314"/>
      <c r="E107" s="314"/>
      <c r="F107" s="314"/>
      <c r="G107" s="314"/>
      <c r="H107" s="314"/>
      <c r="I107" s="314"/>
      <c r="J107" s="314"/>
      <c r="K107" s="314"/>
      <c r="L107" s="314"/>
      <c r="M107" s="230" t="s">
        <v>1311</v>
      </c>
      <c r="N107" s="230"/>
      <c r="O107" s="230"/>
      <c r="P107" s="7"/>
      <c r="Q107" s="349" t="s">
        <v>1312</v>
      </c>
      <c r="R107" s="349"/>
      <c r="S107" s="349"/>
    </row>
    <row r="108" spans="1:19" ht="11.85" customHeight="1">
      <c r="A108" s="15"/>
      <c r="B108" s="314" t="s">
        <v>1313</v>
      </c>
      <c r="C108" s="314"/>
      <c r="D108" s="314"/>
      <c r="E108" s="314"/>
      <c r="F108" s="314"/>
      <c r="G108" s="314"/>
      <c r="H108" s="314"/>
      <c r="I108" s="314"/>
      <c r="J108" s="314"/>
      <c r="K108" s="314"/>
      <c r="L108" s="314"/>
      <c r="M108" s="230" t="s">
        <v>1314</v>
      </c>
      <c r="N108" s="230"/>
      <c r="O108" s="230"/>
      <c r="P108" s="7"/>
      <c r="Q108" s="349" t="s">
        <v>1315</v>
      </c>
      <c r="R108" s="349"/>
      <c r="S108" s="349"/>
    </row>
    <row r="109" spans="1:19" ht="11.85" customHeight="1">
      <c r="A109" s="15"/>
      <c r="B109" s="314" t="s">
        <v>1316</v>
      </c>
      <c r="C109" s="314"/>
      <c r="D109" s="314"/>
      <c r="E109" s="314"/>
      <c r="F109" s="314"/>
      <c r="G109" s="314"/>
      <c r="H109" s="314"/>
      <c r="I109" s="314"/>
      <c r="J109" s="314"/>
      <c r="K109" s="314"/>
      <c r="L109" s="314"/>
      <c r="M109" s="230" t="s">
        <v>1317</v>
      </c>
      <c r="N109" s="230"/>
      <c r="O109" s="230"/>
      <c r="P109" s="7"/>
      <c r="Q109" s="349" t="s">
        <v>1318</v>
      </c>
      <c r="R109" s="349"/>
      <c r="S109" s="349"/>
    </row>
    <row r="110" spans="1:19" ht="11.85" customHeight="1">
      <c r="A110" s="15"/>
      <c r="B110" s="314" t="s">
        <v>1319</v>
      </c>
      <c r="C110" s="314"/>
      <c r="D110" s="314"/>
      <c r="E110" s="314"/>
      <c r="F110" s="314"/>
      <c r="G110" s="314"/>
      <c r="H110" s="314"/>
      <c r="I110" s="314"/>
      <c r="J110" s="314"/>
      <c r="K110" s="314"/>
      <c r="L110" s="314"/>
      <c r="M110" s="230" t="s">
        <v>1320</v>
      </c>
      <c r="N110" s="230"/>
      <c r="O110" s="230"/>
      <c r="P110" s="7"/>
      <c r="Q110" s="349" t="s">
        <v>1321</v>
      </c>
      <c r="R110" s="349"/>
      <c r="S110" s="349"/>
    </row>
    <row r="111" spans="1:19" ht="11.1" customHeight="1">
      <c r="A111" s="15"/>
      <c r="B111" s="314" t="s">
        <v>1322</v>
      </c>
      <c r="C111" s="314"/>
      <c r="D111" s="314"/>
      <c r="E111" s="314"/>
      <c r="F111" s="314"/>
      <c r="G111" s="314"/>
      <c r="H111" s="314"/>
      <c r="I111" s="314"/>
      <c r="J111" s="314"/>
      <c r="K111" s="314"/>
      <c r="L111" s="314"/>
      <c r="M111" s="230" t="s">
        <v>289</v>
      </c>
      <c r="N111" s="230"/>
      <c r="O111" s="230"/>
      <c r="P111" s="7"/>
      <c r="Q111" s="349" t="s">
        <v>1323</v>
      </c>
      <c r="R111" s="349"/>
      <c r="S111" s="349"/>
    </row>
    <row r="112" spans="1:19" ht="11.85" customHeight="1">
      <c r="A112" s="15"/>
      <c r="B112" s="314" t="s">
        <v>1324</v>
      </c>
      <c r="C112" s="314"/>
      <c r="D112" s="314"/>
      <c r="E112" s="314"/>
      <c r="F112" s="314"/>
      <c r="G112" s="314"/>
      <c r="H112" s="314"/>
      <c r="I112" s="314"/>
      <c r="J112" s="314"/>
      <c r="K112" s="314"/>
      <c r="L112" s="314"/>
      <c r="M112" s="230" t="s">
        <v>1325</v>
      </c>
      <c r="N112" s="230"/>
      <c r="O112" s="230"/>
      <c r="P112" s="7"/>
      <c r="Q112" s="349" t="s">
        <v>1326</v>
      </c>
      <c r="R112" s="349"/>
      <c r="S112" s="349"/>
    </row>
    <row r="113" spans="1:19" ht="11.85" customHeight="1">
      <c r="A113" s="15"/>
      <c r="B113" s="314" t="s">
        <v>1327</v>
      </c>
      <c r="C113" s="314"/>
      <c r="D113" s="314"/>
      <c r="E113" s="314"/>
      <c r="F113" s="314"/>
      <c r="G113" s="314"/>
      <c r="H113" s="314"/>
      <c r="I113" s="314"/>
      <c r="J113" s="314"/>
      <c r="K113" s="314"/>
      <c r="L113" s="314"/>
      <c r="M113" s="230" t="s">
        <v>1328</v>
      </c>
      <c r="N113" s="230"/>
      <c r="O113" s="230"/>
      <c r="P113" s="7"/>
      <c r="Q113" s="349" t="s">
        <v>1329</v>
      </c>
      <c r="R113" s="349"/>
      <c r="S113" s="349"/>
    </row>
    <row r="114" spans="1:19" ht="11.85" customHeight="1">
      <c r="A114" s="15"/>
      <c r="B114" s="314" t="s">
        <v>1330</v>
      </c>
      <c r="C114" s="314"/>
      <c r="D114" s="314"/>
      <c r="E114" s="314"/>
      <c r="F114" s="314"/>
      <c r="G114" s="314"/>
      <c r="H114" s="314"/>
      <c r="I114" s="314"/>
      <c r="J114" s="314"/>
      <c r="K114" s="314"/>
      <c r="L114" s="314"/>
      <c r="M114" s="230" t="s">
        <v>1331</v>
      </c>
      <c r="N114" s="230"/>
      <c r="O114" s="230"/>
      <c r="P114" s="7"/>
      <c r="Q114" s="349" t="s">
        <v>1332</v>
      </c>
      <c r="R114" s="349"/>
      <c r="S114" s="349"/>
    </row>
    <row r="115" spans="1:19" ht="11.1" customHeight="1">
      <c r="A115" s="15"/>
      <c r="B115" s="314" t="s">
        <v>1333</v>
      </c>
      <c r="C115" s="314"/>
      <c r="D115" s="314"/>
      <c r="E115" s="314"/>
      <c r="F115" s="314"/>
      <c r="G115" s="314"/>
      <c r="H115" s="314"/>
      <c r="I115" s="314"/>
      <c r="J115" s="314"/>
      <c r="K115" s="314"/>
      <c r="L115" s="314"/>
      <c r="M115" s="230" t="s">
        <v>1334</v>
      </c>
      <c r="N115" s="230"/>
      <c r="O115" s="230"/>
      <c r="P115" s="7"/>
      <c r="Q115" s="349" t="s">
        <v>1335</v>
      </c>
      <c r="R115" s="349"/>
      <c r="S115" s="349"/>
    </row>
    <row r="116" spans="1:19" ht="11.85" customHeight="1">
      <c r="A116" s="15"/>
      <c r="B116" s="314" t="s">
        <v>1336</v>
      </c>
      <c r="C116" s="314"/>
      <c r="D116" s="314"/>
      <c r="E116" s="314"/>
      <c r="F116" s="314"/>
      <c r="G116" s="314"/>
      <c r="H116" s="314"/>
      <c r="I116" s="314"/>
      <c r="J116" s="314"/>
      <c r="K116" s="314"/>
      <c r="L116" s="314"/>
      <c r="M116" s="230" t="s">
        <v>1337</v>
      </c>
      <c r="N116" s="230"/>
      <c r="O116" s="230"/>
      <c r="P116" s="7"/>
      <c r="Q116" s="349" t="s">
        <v>289</v>
      </c>
      <c r="R116" s="349"/>
      <c r="S116" s="349"/>
    </row>
    <row r="117" spans="1:19" ht="11.85" customHeight="1">
      <c r="A117" s="15"/>
      <c r="B117" s="314" t="s">
        <v>1338</v>
      </c>
      <c r="C117" s="314"/>
      <c r="D117" s="314"/>
      <c r="E117" s="314"/>
      <c r="F117" s="314"/>
      <c r="G117" s="314"/>
      <c r="H117" s="314"/>
      <c r="I117" s="314"/>
      <c r="J117" s="314"/>
      <c r="K117" s="314"/>
      <c r="L117" s="314"/>
      <c r="M117" s="230" t="s">
        <v>1339</v>
      </c>
      <c r="N117" s="230"/>
      <c r="O117" s="230"/>
      <c r="P117" s="7"/>
      <c r="Q117" s="349" t="s">
        <v>1340</v>
      </c>
      <c r="R117" s="349"/>
      <c r="S117" s="349"/>
    </row>
    <row r="118" spans="1:19" ht="11.85" customHeight="1">
      <c r="A118" s="15"/>
      <c r="B118" s="314" t="s">
        <v>1341</v>
      </c>
      <c r="C118" s="314"/>
      <c r="D118" s="314"/>
      <c r="E118" s="314"/>
      <c r="F118" s="314"/>
      <c r="G118" s="314"/>
      <c r="H118" s="314"/>
      <c r="I118" s="314"/>
      <c r="J118" s="314"/>
      <c r="K118" s="314"/>
      <c r="L118" s="314"/>
      <c r="M118" s="230" t="s">
        <v>1342</v>
      </c>
      <c r="N118" s="230"/>
      <c r="O118" s="230"/>
      <c r="P118" s="7"/>
      <c r="Q118" s="349" t="s">
        <v>1343</v>
      </c>
      <c r="R118" s="349"/>
      <c r="S118" s="349"/>
    </row>
    <row r="119" spans="1:19" ht="11.1" customHeight="1">
      <c r="A119" s="15"/>
      <c r="B119" s="314" t="s">
        <v>1344</v>
      </c>
      <c r="C119" s="314"/>
      <c r="D119" s="314"/>
      <c r="E119" s="314"/>
      <c r="F119" s="314"/>
      <c r="G119" s="314"/>
      <c r="H119" s="314"/>
      <c r="I119" s="314"/>
      <c r="J119" s="314"/>
      <c r="K119" s="314"/>
      <c r="L119" s="314"/>
      <c r="M119" s="230" t="s">
        <v>1345</v>
      </c>
      <c r="N119" s="230"/>
      <c r="O119" s="230"/>
      <c r="P119" s="7"/>
      <c r="Q119" s="349" t="s">
        <v>1346</v>
      </c>
      <c r="R119" s="349"/>
      <c r="S119" s="349"/>
    </row>
    <row r="120" spans="1:19" ht="11.85" customHeight="1">
      <c r="A120" s="15"/>
      <c r="B120" s="314" t="s">
        <v>1347</v>
      </c>
      <c r="C120" s="314"/>
      <c r="D120" s="314"/>
      <c r="E120" s="314"/>
      <c r="F120" s="314"/>
      <c r="G120" s="314"/>
      <c r="H120" s="314"/>
      <c r="I120" s="314"/>
      <c r="J120" s="314"/>
      <c r="K120" s="314"/>
      <c r="L120" s="314"/>
      <c r="M120" s="230" t="s">
        <v>1348</v>
      </c>
      <c r="N120" s="230"/>
      <c r="O120" s="230"/>
      <c r="P120" s="7"/>
      <c r="Q120" s="349" t="s">
        <v>289</v>
      </c>
      <c r="R120" s="349"/>
      <c r="S120" s="349"/>
    </row>
    <row r="121" spans="1:19" ht="11.85" customHeight="1">
      <c r="A121" s="15"/>
      <c r="B121" s="314" t="s">
        <v>1349</v>
      </c>
      <c r="C121" s="314"/>
      <c r="D121" s="314"/>
      <c r="E121" s="314"/>
      <c r="F121" s="314"/>
      <c r="G121" s="314"/>
      <c r="H121" s="314"/>
      <c r="I121" s="314"/>
      <c r="J121" s="314"/>
      <c r="K121" s="314"/>
      <c r="L121" s="314"/>
      <c r="M121" s="230" t="s">
        <v>1350</v>
      </c>
      <c r="N121" s="230"/>
      <c r="O121" s="230"/>
      <c r="P121" s="7"/>
      <c r="Q121" s="349" t="s">
        <v>1351</v>
      </c>
      <c r="R121" s="349"/>
      <c r="S121" s="349"/>
    </row>
    <row r="122" spans="1:19" ht="11.85" customHeight="1">
      <c r="A122" s="15"/>
      <c r="B122" s="314" t="s">
        <v>1352</v>
      </c>
      <c r="C122" s="314"/>
      <c r="D122" s="314"/>
      <c r="E122" s="314"/>
      <c r="F122" s="314"/>
      <c r="G122" s="314"/>
      <c r="H122" s="314"/>
      <c r="I122" s="314"/>
      <c r="J122" s="314"/>
      <c r="K122" s="314"/>
      <c r="L122" s="314"/>
      <c r="M122" s="230" t="s">
        <v>1353</v>
      </c>
      <c r="N122" s="230"/>
      <c r="O122" s="230"/>
      <c r="P122" s="7"/>
      <c r="Q122" s="349" t="s">
        <v>1354</v>
      </c>
      <c r="R122" s="349"/>
      <c r="S122" s="349"/>
    </row>
    <row r="123" spans="1:19" ht="11.1" customHeight="1">
      <c r="A123" s="15"/>
      <c r="B123" s="314" t="s">
        <v>1355</v>
      </c>
      <c r="C123" s="314"/>
      <c r="D123" s="314"/>
      <c r="E123" s="314"/>
      <c r="F123" s="314"/>
      <c r="G123" s="314"/>
      <c r="H123" s="314"/>
      <c r="I123" s="314"/>
      <c r="J123" s="314"/>
      <c r="K123" s="314"/>
      <c r="L123" s="314"/>
      <c r="M123" s="230" t="s">
        <v>1356</v>
      </c>
      <c r="N123" s="230"/>
      <c r="O123" s="230"/>
      <c r="P123" s="7"/>
      <c r="Q123" s="349" t="s">
        <v>1357</v>
      </c>
      <c r="R123" s="349"/>
      <c r="S123" s="349"/>
    </row>
    <row r="124" spans="1:19" ht="11.85" customHeight="1">
      <c r="A124" s="15"/>
      <c r="B124" s="314" t="s">
        <v>1358</v>
      </c>
      <c r="C124" s="314"/>
      <c r="D124" s="314"/>
      <c r="E124" s="314"/>
      <c r="F124" s="314"/>
      <c r="G124" s="314"/>
      <c r="H124" s="314"/>
      <c r="I124" s="314"/>
      <c r="J124" s="314"/>
      <c r="K124" s="314"/>
      <c r="L124" s="314"/>
      <c r="M124" s="230" t="s">
        <v>1359</v>
      </c>
      <c r="N124" s="230"/>
      <c r="O124" s="230"/>
      <c r="P124" s="7"/>
      <c r="Q124" s="349" t="s">
        <v>1360</v>
      </c>
      <c r="R124" s="349"/>
      <c r="S124" s="349"/>
    </row>
    <row r="125" spans="1:19" ht="11.85" customHeight="1">
      <c r="A125" s="15"/>
      <c r="B125" s="314" t="s">
        <v>1361</v>
      </c>
      <c r="C125" s="314"/>
      <c r="D125" s="314"/>
      <c r="E125" s="314"/>
      <c r="F125" s="314"/>
      <c r="G125" s="314"/>
      <c r="H125" s="314"/>
      <c r="I125" s="314"/>
      <c r="J125" s="314"/>
      <c r="K125" s="314"/>
      <c r="L125" s="314"/>
      <c r="M125" s="230" t="s">
        <v>1362</v>
      </c>
      <c r="N125" s="230"/>
      <c r="O125" s="230"/>
      <c r="P125" s="7"/>
      <c r="Q125" s="349" t="s">
        <v>1363</v>
      </c>
      <c r="R125" s="349"/>
      <c r="S125" s="349"/>
    </row>
    <row r="126" spans="1:19" ht="11.85" customHeight="1">
      <c r="A126" s="15"/>
      <c r="B126" s="338" t="s">
        <v>1364</v>
      </c>
      <c r="C126" s="338"/>
      <c r="D126" s="338"/>
      <c r="E126" s="338"/>
      <c r="F126" s="338"/>
      <c r="G126" s="338"/>
      <c r="H126" s="338"/>
      <c r="I126" s="338"/>
      <c r="J126" s="338"/>
      <c r="K126" s="338"/>
      <c r="L126" s="338"/>
      <c r="M126" s="229" t="s">
        <v>1225</v>
      </c>
      <c r="N126" s="229"/>
      <c r="O126" s="229"/>
      <c r="P126" s="7"/>
      <c r="Q126" s="366" t="s">
        <v>1226</v>
      </c>
      <c r="R126" s="366"/>
      <c r="S126" s="366"/>
    </row>
    <row r="127" spans="1:19" ht="11.1" customHeight="1">
      <c r="A127" s="15"/>
      <c r="B127" s="260"/>
      <c r="C127" s="260"/>
      <c r="D127" s="260"/>
      <c r="E127" s="260"/>
      <c r="F127" s="260"/>
      <c r="G127" s="260"/>
      <c r="H127" s="260"/>
      <c r="I127" s="260"/>
      <c r="J127" s="260"/>
      <c r="K127" s="260"/>
      <c r="L127" s="260"/>
      <c r="M127" s="260"/>
      <c r="N127" s="260"/>
      <c r="O127" s="260"/>
      <c r="P127" s="260"/>
      <c r="Q127" s="260"/>
      <c r="R127" s="260"/>
      <c r="S127" s="260"/>
    </row>
    <row r="128" spans="1:19" ht="17.850000000000001" customHeight="1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2:19" ht="23.65" customHeight="1"/>
    <row r="130" spans="2:19" ht="74.099999999999994" customHeight="1"/>
    <row r="131" spans="2:19" ht="74.099999999999994" customHeight="1"/>
    <row r="132" spans="2:19" ht="74.099999999999994" customHeight="1"/>
    <row r="133" spans="2:19" ht="68.099999999999994" customHeight="1"/>
    <row r="134" spans="2:19" ht="68.099999999999994" customHeight="1"/>
    <row r="135" spans="2:19" ht="11.85" customHeight="1">
      <c r="B135" s="237" t="s">
        <v>1263</v>
      </c>
      <c r="C135" s="237"/>
      <c r="D135" s="237"/>
      <c r="E135" s="237"/>
      <c r="F135" s="237"/>
      <c r="G135" s="237"/>
      <c r="H135" s="237"/>
      <c r="I135" s="237"/>
      <c r="J135" s="237"/>
      <c r="K135" s="237"/>
      <c r="L135" s="237"/>
      <c r="M135" s="237"/>
      <c r="N135" s="237"/>
      <c r="O135" s="237"/>
      <c r="P135" s="237"/>
      <c r="Q135" s="237"/>
      <c r="R135" s="237"/>
      <c r="S135" s="237"/>
    </row>
    <row r="136" spans="2:19" ht="40.700000000000003" customHeight="1"/>
    <row r="137" spans="2:19" ht="40.700000000000003" customHeight="1"/>
    <row r="138" spans="2:19" ht="11.85" customHeight="1">
      <c r="Q138" s="230" t="s">
        <v>251</v>
      </c>
      <c r="R138" s="230"/>
      <c r="S138" s="230"/>
    </row>
    <row r="139" spans="2:19" ht="11.85" customHeight="1">
      <c r="E139" s="246" t="s">
        <v>1365</v>
      </c>
      <c r="F139" s="246"/>
      <c r="G139" s="246"/>
      <c r="H139" s="246"/>
      <c r="I139" s="246"/>
      <c r="J139" s="246"/>
      <c r="K139" s="246"/>
      <c r="L139" s="246"/>
      <c r="M139" s="246"/>
      <c r="N139" s="246"/>
      <c r="O139" s="246"/>
      <c r="P139" s="246"/>
      <c r="Q139" s="246"/>
    </row>
    <row r="140" spans="2:19" ht="5.85" customHeight="1"/>
    <row r="141" spans="2:19" ht="11.1" customHeight="1">
      <c r="B141" s="234" t="s">
        <v>255</v>
      </c>
      <c r="C141" s="234"/>
      <c r="D141" s="234"/>
      <c r="E141" s="234"/>
      <c r="F141" s="234"/>
    </row>
    <row r="142" spans="2:19" ht="11.85" customHeight="1">
      <c r="B142" s="234" t="s">
        <v>256</v>
      </c>
      <c r="C142" s="234"/>
      <c r="D142" s="234"/>
      <c r="E142" s="234"/>
      <c r="F142" s="234"/>
      <c r="G142" s="234"/>
      <c r="H142" s="234"/>
    </row>
    <row r="143" spans="2:19" ht="11.85" customHeight="1">
      <c r="B143" s="234" t="s">
        <v>6</v>
      </c>
      <c r="C143" s="234"/>
      <c r="D143" s="234"/>
      <c r="E143" s="234"/>
      <c r="F143" s="234"/>
      <c r="G143" s="234"/>
    </row>
    <row r="144" spans="2:19" ht="11.85" customHeight="1">
      <c r="B144" s="234" t="s">
        <v>7</v>
      </c>
      <c r="C144" s="234"/>
      <c r="D144" s="234"/>
      <c r="E144" s="234"/>
      <c r="F144" s="234"/>
      <c r="G144" s="234"/>
      <c r="H144" s="234"/>
      <c r="I144" s="234"/>
      <c r="J144" s="234"/>
      <c r="K144" s="234"/>
      <c r="L144" s="234"/>
      <c r="M144" s="234"/>
      <c r="Q144" s="225" t="s">
        <v>4</v>
      </c>
      <c r="R144" s="225"/>
      <c r="S144" s="225"/>
    </row>
    <row r="145" spans="1:19" ht="5.25" customHeight="1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5.85" customHeight="1">
      <c r="A146" s="15"/>
      <c r="B146" s="247"/>
      <c r="C146" s="247"/>
      <c r="D146" s="247"/>
      <c r="E146" s="247"/>
      <c r="F146" s="247"/>
      <c r="G146" s="247"/>
      <c r="H146" s="247"/>
      <c r="I146" s="247"/>
      <c r="J146" s="247"/>
      <c r="K146" s="247"/>
      <c r="L146" s="247"/>
      <c r="M146" s="247"/>
      <c r="N146" s="247"/>
      <c r="O146" s="247"/>
      <c r="P146" s="247"/>
      <c r="Q146" s="247"/>
      <c r="R146" s="247"/>
      <c r="S146" s="247"/>
    </row>
    <row r="147" spans="1:19" ht="23.65" customHeight="1">
      <c r="A147" s="15"/>
      <c r="B147" s="248"/>
      <c r="C147" s="248"/>
      <c r="D147" s="248"/>
      <c r="E147" s="248"/>
      <c r="F147" s="248"/>
      <c r="G147" s="248"/>
      <c r="H147" s="248"/>
      <c r="I147" s="248"/>
      <c r="J147" s="248"/>
      <c r="K147" s="248"/>
      <c r="L147" s="248"/>
      <c r="M147" s="252" t="s">
        <v>259</v>
      </c>
      <c r="N147" s="252"/>
      <c r="O147" s="252"/>
      <c r="P147" s="7"/>
      <c r="Q147" s="253" t="s">
        <v>260</v>
      </c>
      <c r="R147" s="253"/>
      <c r="S147" s="253"/>
    </row>
    <row r="148" spans="1:19" ht="5.85" customHeight="1">
      <c r="A148" s="15"/>
      <c r="B148" s="251"/>
      <c r="C148" s="251"/>
      <c r="D148" s="251"/>
      <c r="E148" s="251"/>
      <c r="F148" s="251"/>
      <c r="G148" s="251"/>
      <c r="H148" s="251"/>
      <c r="I148" s="251"/>
      <c r="J148" s="251"/>
      <c r="K148" s="251"/>
      <c r="L148" s="251"/>
      <c r="M148" s="251"/>
      <c r="N148" s="251"/>
      <c r="O148" s="251"/>
      <c r="P148" s="251"/>
      <c r="Q148" s="251"/>
      <c r="R148" s="251"/>
      <c r="S148" s="251"/>
    </row>
    <row r="149" spans="1:19" ht="11.1" customHeight="1">
      <c r="A149" s="15"/>
      <c r="B149" s="314" t="s">
        <v>1366</v>
      </c>
      <c r="C149" s="314"/>
      <c r="D149" s="314"/>
      <c r="E149" s="314"/>
      <c r="F149" s="314"/>
      <c r="G149" s="314"/>
      <c r="H149" s="314"/>
      <c r="I149" s="314"/>
      <c r="J149" s="314"/>
      <c r="K149" s="314"/>
      <c r="L149" s="314"/>
      <c r="M149" s="230" t="s">
        <v>135</v>
      </c>
      <c r="N149" s="230"/>
      <c r="O149" s="230"/>
      <c r="P149" s="7"/>
      <c r="Q149" s="349" t="s">
        <v>365</v>
      </c>
      <c r="R149" s="349"/>
      <c r="S149" s="349"/>
    </row>
    <row r="150" spans="1:19" ht="11.85" customHeight="1">
      <c r="A150" s="15"/>
      <c r="B150" s="338" t="s">
        <v>1367</v>
      </c>
      <c r="C150" s="338"/>
      <c r="D150" s="338"/>
      <c r="E150" s="338"/>
      <c r="F150" s="338"/>
      <c r="G150" s="338"/>
      <c r="H150" s="338"/>
      <c r="I150" s="338"/>
      <c r="J150" s="338"/>
      <c r="K150" s="338"/>
      <c r="L150" s="338"/>
      <c r="M150" s="229" t="s">
        <v>135</v>
      </c>
      <c r="N150" s="229"/>
      <c r="O150" s="229"/>
      <c r="P150" s="7"/>
      <c r="Q150" s="366" t="s">
        <v>365</v>
      </c>
      <c r="R150" s="366"/>
      <c r="S150" s="366"/>
    </row>
    <row r="151" spans="1:19" ht="11.85" customHeight="1">
      <c r="A151" s="15"/>
      <c r="B151" s="260"/>
      <c r="C151" s="260"/>
      <c r="D151" s="260"/>
      <c r="E151" s="260"/>
      <c r="F151" s="260"/>
      <c r="G151" s="260"/>
      <c r="H151" s="260"/>
      <c r="I151" s="260"/>
      <c r="J151" s="260"/>
      <c r="K151" s="260"/>
      <c r="L151" s="260"/>
      <c r="M151" s="260"/>
      <c r="N151" s="260"/>
      <c r="O151" s="260"/>
      <c r="P151" s="260"/>
      <c r="Q151" s="260"/>
      <c r="R151" s="260"/>
      <c r="S151" s="260"/>
    </row>
    <row r="152" spans="1:19" ht="11.85" customHeight="1">
      <c r="B152" s="261"/>
      <c r="C152" s="261"/>
      <c r="D152" s="261"/>
      <c r="E152" s="261"/>
      <c r="F152" s="261"/>
      <c r="G152" s="261"/>
      <c r="H152" s="261"/>
      <c r="I152" s="261"/>
      <c r="J152" s="261"/>
      <c r="K152" s="261"/>
      <c r="L152" s="261"/>
      <c r="M152" s="261"/>
      <c r="N152" s="261"/>
      <c r="O152" s="261"/>
      <c r="P152" s="261"/>
      <c r="Q152" s="261"/>
      <c r="R152" s="261"/>
      <c r="S152" s="261"/>
    </row>
    <row r="153" spans="1:19" ht="17.100000000000001" customHeight="1">
      <c r="B153" s="368" t="s">
        <v>1368</v>
      </c>
      <c r="C153" s="368"/>
      <c r="D153" s="368"/>
      <c r="E153" s="368"/>
      <c r="F153" s="368"/>
      <c r="G153" s="368"/>
      <c r="H153" s="368"/>
      <c r="I153" s="368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</row>
    <row r="154" spans="1:19" ht="11.85" customHeight="1">
      <c r="B154" s="227"/>
      <c r="C154" s="227"/>
      <c r="D154" s="227"/>
      <c r="E154" s="227"/>
      <c r="F154" s="227"/>
      <c r="G154" s="227"/>
      <c r="H154" s="227"/>
      <c r="I154" s="227"/>
      <c r="J154" s="227"/>
      <c r="K154" s="227"/>
      <c r="L154" s="227"/>
      <c r="M154" s="227"/>
      <c r="N154" s="227"/>
      <c r="O154" s="227"/>
      <c r="P154" s="227"/>
      <c r="Q154" s="227"/>
      <c r="R154" s="227"/>
      <c r="S154" s="227"/>
    </row>
    <row r="155" spans="1:19" ht="11.85" customHeight="1">
      <c r="B155" s="227"/>
      <c r="C155" s="227"/>
      <c r="D155" s="227"/>
      <c r="E155" s="227"/>
      <c r="F155" s="227"/>
      <c r="G155" s="227"/>
      <c r="H155" s="227"/>
      <c r="I155" s="227"/>
      <c r="J155" s="227"/>
      <c r="K155" s="227"/>
      <c r="L155" s="227"/>
      <c r="M155" s="227"/>
      <c r="N155" s="227"/>
      <c r="O155" s="227"/>
      <c r="P155" s="227"/>
      <c r="Q155" s="227"/>
      <c r="R155" s="227"/>
      <c r="S155" s="227"/>
    </row>
    <row r="156" spans="1:19" ht="85.5" customHeight="1">
      <c r="B156" s="267" t="s">
        <v>252</v>
      </c>
      <c r="C156" s="267"/>
      <c r="D156" s="267"/>
      <c r="E156" s="267"/>
      <c r="F156" s="267"/>
      <c r="G156" s="267"/>
      <c r="H156" s="267"/>
      <c r="I156" s="267"/>
      <c r="J156" s="267"/>
      <c r="K156" s="267"/>
      <c r="L156" s="267"/>
      <c r="M156" s="267"/>
      <c r="N156" s="267"/>
      <c r="O156" s="267"/>
      <c r="P156" s="267"/>
      <c r="Q156" s="267"/>
      <c r="R156" s="267"/>
      <c r="S156" s="267"/>
    </row>
    <row r="158" spans="1:19" ht="23.65" customHeight="1"/>
    <row r="159" spans="1:19" ht="74.099999999999994" customHeight="1"/>
    <row r="160" spans="1:19" ht="74.099999999999994" customHeight="1"/>
    <row r="161" spans="2:19" ht="74.099999999999994" customHeight="1"/>
    <row r="162" spans="2:19" ht="68.099999999999994" customHeight="1"/>
    <row r="163" spans="2:19" ht="68.099999999999994" customHeight="1"/>
    <row r="164" spans="2:19" ht="11.85" customHeight="1">
      <c r="B164" s="237" t="s">
        <v>1263</v>
      </c>
      <c r="C164" s="237"/>
      <c r="D164" s="237"/>
      <c r="E164" s="237"/>
      <c r="F164" s="237"/>
      <c r="G164" s="237"/>
      <c r="H164" s="237"/>
      <c r="I164" s="237"/>
      <c r="J164" s="237"/>
      <c r="K164" s="237"/>
      <c r="L164" s="237"/>
      <c r="M164" s="237"/>
      <c r="N164" s="237"/>
      <c r="O164" s="237"/>
      <c r="P164" s="237"/>
      <c r="Q164" s="237"/>
      <c r="R164" s="237"/>
      <c r="S164" s="237"/>
    </row>
  </sheetData>
  <mergeCells count="283">
    <mergeCell ref="B151:S151"/>
    <mergeCell ref="B152:S152"/>
    <mergeCell ref="B153:S153"/>
    <mergeCell ref="B154:S155"/>
    <mergeCell ref="B156:S156"/>
    <mergeCell ref="B164:S164"/>
    <mergeCell ref="B146:S146"/>
    <mergeCell ref="B147:L147"/>
    <mergeCell ref="M147:O147"/>
    <mergeCell ref="Q147:S147"/>
    <mergeCell ref="B148:S148"/>
    <mergeCell ref="B149:L149"/>
    <mergeCell ref="M149:O149"/>
    <mergeCell ref="Q149:S149"/>
    <mergeCell ref="B150:L150"/>
    <mergeCell ref="M150:O150"/>
    <mergeCell ref="Q150:S150"/>
    <mergeCell ref="B127:S127"/>
    <mergeCell ref="B135:S135"/>
    <mergeCell ref="Q138:S138"/>
    <mergeCell ref="E139:Q139"/>
    <mergeCell ref="B141:F141"/>
    <mergeCell ref="B142:H142"/>
    <mergeCell ref="B143:G143"/>
    <mergeCell ref="B144:M144"/>
    <mergeCell ref="Q144:S144"/>
    <mergeCell ref="B124:L124"/>
    <mergeCell ref="M124:O124"/>
    <mergeCell ref="Q124:S124"/>
    <mergeCell ref="B125:L125"/>
    <mergeCell ref="M125:O125"/>
    <mergeCell ref="Q125:S125"/>
    <mergeCell ref="B126:L126"/>
    <mergeCell ref="M126:O126"/>
    <mergeCell ref="Q126:S126"/>
    <mergeCell ref="B121:L121"/>
    <mergeCell ref="M121:O121"/>
    <mergeCell ref="Q121:S121"/>
    <mergeCell ref="B122:L122"/>
    <mergeCell ref="M122:O122"/>
    <mergeCell ref="Q122:S122"/>
    <mergeCell ref="B123:L123"/>
    <mergeCell ref="M123:O123"/>
    <mergeCell ref="Q123:S123"/>
    <mergeCell ref="B118:L118"/>
    <mergeCell ref="M118:O118"/>
    <mergeCell ref="Q118:S118"/>
    <mergeCell ref="B119:L119"/>
    <mergeCell ref="M119:O119"/>
    <mergeCell ref="Q119:S119"/>
    <mergeCell ref="B120:L120"/>
    <mergeCell ref="M120:O120"/>
    <mergeCell ref="Q120:S120"/>
    <mergeCell ref="B115:L115"/>
    <mergeCell ref="M115:O115"/>
    <mergeCell ref="Q115:S115"/>
    <mergeCell ref="B116:L116"/>
    <mergeCell ref="M116:O116"/>
    <mergeCell ref="Q116:S116"/>
    <mergeCell ref="B117:L117"/>
    <mergeCell ref="M117:O117"/>
    <mergeCell ref="Q117:S117"/>
    <mergeCell ref="B112:L112"/>
    <mergeCell ref="M112:O112"/>
    <mergeCell ref="Q112:S112"/>
    <mergeCell ref="B113:L113"/>
    <mergeCell ref="M113:O113"/>
    <mergeCell ref="Q113:S113"/>
    <mergeCell ref="B114:L114"/>
    <mergeCell ref="M114:O114"/>
    <mergeCell ref="Q114:S114"/>
    <mergeCell ref="B109:L109"/>
    <mergeCell ref="M109:O109"/>
    <mergeCell ref="Q109:S109"/>
    <mergeCell ref="B110:L110"/>
    <mergeCell ref="M110:O110"/>
    <mergeCell ref="Q110:S110"/>
    <mergeCell ref="B111:L111"/>
    <mergeCell ref="M111:O111"/>
    <mergeCell ref="Q111:S111"/>
    <mergeCell ref="B106:L106"/>
    <mergeCell ref="M106:O106"/>
    <mergeCell ref="Q106:S106"/>
    <mergeCell ref="B107:L107"/>
    <mergeCell ref="M107:O107"/>
    <mergeCell ref="Q107:S107"/>
    <mergeCell ref="B108:L108"/>
    <mergeCell ref="M108:O108"/>
    <mergeCell ref="Q108:S108"/>
    <mergeCell ref="B101:S101"/>
    <mergeCell ref="B102:L102"/>
    <mergeCell ref="M102:O102"/>
    <mergeCell ref="Q102:S102"/>
    <mergeCell ref="B103:S103"/>
    <mergeCell ref="B104:L104"/>
    <mergeCell ref="M104:O104"/>
    <mergeCell ref="Q104:S104"/>
    <mergeCell ref="B105:L105"/>
    <mergeCell ref="M105:O105"/>
    <mergeCell ref="Q105:S105"/>
    <mergeCell ref="B83:S83"/>
    <mergeCell ref="B92:S92"/>
    <mergeCell ref="Q93:S93"/>
    <mergeCell ref="C94:R94"/>
    <mergeCell ref="B96:F96"/>
    <mergeCell ref="B97:H97"/>
    <mergeCell ref="B98:G98"/>
    <mergeCell ref="B99:M99"/>
    <mergeCell ref="Q99:S99"/>
    <mergeCell ref="B80:L80"/>
    <mergeCell ref="M80:O80"/>
    <mergeCell ref="P80:S80"/>
    <mergeCell ref="B81:L81"/>
    <mergeCell ref="M81:O81"/>
    <mergeCell ref="P81:S81"/>
    <mergeCell ref="B82:L82"/>
    <mergeCell ref="M82:O82"/>
    <mergeCell ref="P82:S82"/>
    <mergeCell ref="B77:L77"/>
    <mergeCell ref="M77:O77"/>
    <mergeCell ref="P77:S77"/>
    <mergeCell ref="B78:L78"/>
    <mergeCell ref="M78:O78"/>
    <mergeCell ref="P78:S78"/>
    <mergeCell ref="B79:L79"/>
    <mergeCell ref="M79:O79"/>
    <mergeCell ref="P79:S79"/>
    <mergeCell ref="B73:L73"/>
    <mergeCell ref="M73:O73"/>
    <mergeCell ref="Q73:S73"/>
    <mergeCell ref="B74:S74"/>
    <mergeCell ref="B75:L75"/>
    <mergeCell ref="M75:S75"/>
    <mergeCell ref="B76:L76"/>
    <mergeCell ref="M76:O76"/>
    <mergeCell ref="P76:S76"/>
    <mergeCell ref="B70:L70"/>
    <mergeCell ref="M70:O70"/>
    <mergeCell ref="Q70:S70"/>
    <mergeCell ref="B71:L71"/>
    <mergeCell ref="M71:O71"/>
    <mergeCell ref="Q71:S71"/>
    <mergeCell ref="B72:L72"/>
    <mergeCell ref="M72:O72"/>
    <mergeCell ref="Q72:S72"/>
    <mergeCell ref="B67:L67"/>
    <mergeCell ref="M67:O67"/>
    <mergeCell ref="Q67:S67"/>
    <mergeCell ref="B68:L68"/>
    <mergeCell ref="M68:O68"/>
    <mergeCell ref="Q68:S68"/>
    <mergeCell ref="B69:L69"/>
    <mergeCell ref="M69:O69"/>
    <mergeCell ref="Q69:S69"/>
    <mergeCell ref="D56:Q56"/>
    <mergeCell ref="B58:F58"/>
    <mergeCell ref="B59:H59"/>
    <mergeCell ref="B60:G60"/>
    <mergeCell ref="B61:M61"/>
    <mergeCell ref="Q61:S61"/>
    <mergeCell ref="B63:S63"/>
    <mergeCell ref="B64:L64"/>
    <mergeCell ref="M64:O65"/>
    <mergeCell ref="P64:P65"/>
    <mergeCell ref="Q64:S65"/>
    <mergeCell ref="B65:I66"/>
    <mergeCell ref="J65:L65"/>
    <mergeCell ref="J66:S66"/>
    <mergeCell ref="B48:K48"/>
    <mergeCell ref="M48:O48"/>
    <mergeCell ref="Q48:S48"/>
    <mergeCell ref="B49:K49"/>
    <mergeCell ref="M49:O49"/>
    <mergeCell ref="Q49:S49"/>
    <mergeCell ref="B50:S50"/>
    <mergeCell ref="B54:S54"/>
    <mergeCell ref="Q55:S55"/>
    <mergeCell ref="B44:K44"/>
    <mergeCell ref="M44:O44"/>
    <mergeCell ref="P44:S44"/>
    <mergeCell ref="B45:K45"/>
    <mergeCell ref="M45:O45"/>
    <mergeCell ref="P45:S45"/>
    <mergeCell ref="B46:S46"/>
    <mergeCell ref="B47:K47"/>
    <mergeCell ref="M47:O47"/>
    <mergeCell ref="Q47:S47"/>
    <mergeCell ref="B40:K40"/>
    <mergeCell ref="L40:S40"/>
    <mergeCell ref="B41:K41"/>
    <mergeCell ref="M41:O41"/>
    <mergeCell ref="P41:S41"/>
    <mergeCell ref="B42:K42"/>
    <mergeCell ref="M42:O42"/>
    <mergeCell ref="P42:S42"/>
    <mergeCell ref="B43:K43"/>
    <mergeCell ref="M43:O43"/>
    <mergeCell ref="P43:S43"/>
    <mergeCell ref="B35:K36"/>
    <mergeCell ref="L35:L36"/>
    <mergeCell ref="M35:O36"/>
    <mergeCell ref="P35:P36"/>
    <mergeCell ref="Q35:S36"/>
    <mergeCell ref="B37:K37"/>
    <mergeCell ref="M37:O37"/>
    <mergeCell ref="Q37:S37"/>
    <mergeCell ref="B38:S39"/>
    <mergeCell ref="B32:K32"/>
    <mergeCell ref="M32:O32"/>
    <mergeCell ref="Q32:S32"/>
    <mergeCell ref="B33:K33"/>
    <mergeCell ref="M33:O33"/>
    <mergeCell ref="Q33:S33"/>
    <mergeCell ref="B34:K34"/>
    <mergeCell ref="M34:O34"/>
    <mergeCell ref="Q34:S34"/>
    <mergeCell ref="B28:K28"/>
    <mergeCell ref="M28:O28"/>
    <mergeCell ref="Q28:S28"/>
    <mergeCell ref="B29:S29"/>
    <mergeCell ref="B30:K30"/>
    <mergeCell ref="L30:S30"/>
    <mergeCell ref="B31:K31"/>
    <mergeCell ref="M31:O31"/>
    <mergeCell ref="Q31:S31"/>
    <mergeCell ref="B25:K25"/>
    <mergeCell ref="M25:O25"/>
    <mergeCell ref="Q25:S25"/>
    <mergeCell ref="B26:K26"/>
    <mergeCell ref="M26:O26"/>
    <mergeCell ref="Q26:S26"/>
    <mergeCell ref="B27:K27"/>
    <mergeCell ref="M27:O27"/>
    <mergeCell ref="Q27:S27"/>
    <mergeCell ref="B22:K22"/>
    <mergeCell ref="M22:O22"/>
    <mergeCell ref="Q22:S22"/>
    <mergeCell ref="B23:K23"/>
    <mergeCell ref="M23:O23"/>
    <mergeCell ref="Q23:S23"/>
    <mergeCell ref="B24:K24"/>
    <mergeCell ref="M24:O24"/>
    <mergeCell ref="Q24:S24"/>
    <mergeCell ref="B19:K19"/>
    <mergeCell ref="M19:O19"/>
    <mergeCell ref="Q19:S19"/>
    <mergeCell ref="B20:K20"/>
    <mergeCell ref="M20:O20"/>
    <mergeCell ref="Q20:S20"/>
    <mergeCell ref="B21:K21"/>
    <mergeCell ref="M21:O21"/>
    <mergeCell ref="Q21:S21"/>
    <mergeCell ref="B16:K16"/>
    <mergeCell ref="M16:O16"/>
    <mergeCell ref="Q16:S16"/>
    <mergeCell ref="B17:K17"/>
    <mergeCell ref="M17:O17"/>
    <mergeCell ref="Q17:S17"/>
    <mergeCell ref="B18:K18"/>
    <mergeCell ref="M18:O18"/>
    <mergeCell ref="Q18:S18"/>
    <mergeCell ref="B12:K12"/>
    <mergeCell ref="L12:S12"/>
    <mergeCell ref="B13:K13"/>
    <mergeCell ref="M13:O13"/>
    <mergeCell ref="Q13:S13"/>
    <mergeCell ref="B14:K14"/>
    <mergeCell ref="M14:O14"/>
    <mergeCell ref="Q14:S14"/>
    <mergeCell ref="B15:K15"/>
    <mergeCell ref="M15:O15"/>
    <mergeCell ref="Q15:S15"/>
    <mergeCell ref="Q1:S2"/>
    <mergeCell ref="F2:N3"/>
    <mergeCell ref="B5:F5"/>
    <mergeCell ref="B6:H6"/>
    <mergeCell ref="B7:G7"/>
    <mergeCell ref="B8:M8"/>
    <mergeCell ref="Q8:S8"/>
    <mergeCell ref="B10:S10"/>
    <mergeCell ref="B11:K11"/>
    <mergeCell ref="M11:O11"/>
    <mergeCell ref="Q11:S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R91"/>
  <sheetViews>
    <sheetView topLeftCell="A59" workbookViewId="0">
      <selection activeCell="A80" sqref="A80"/>
    </sheetView>
  </sheetViews>
  <sheetFormatPr defaultRowHeight="11.25"/>
  <cols>
    <col min="1" max="1" width="5.42578125" style="20" customWidth="1"/>
    <col min="2" max="3" width="12" style="20" bestFit="1" customWidth="1"/>
    <col min="4" max="5" width="11.140625" style="20" bestFit="1" customWidth="1"/>
    <col min="6" max="6" width="13.42578125" style="20" bestFit="1" customWidth="1"/>
    <col min="7" max="7" width="12" style="20" bestFit="1" customWidth="1"/>
    <col min="8" max="16384" width="9.140625" style="20"/>
  </cols>
  <sheetData>
    <row r="1" spans="1:7">
      <c r="B1" s="21" t="s">
        <v>1369</v>
      </c>
      <c r="C1" s="21"/>
      <c r="E1" s="20" t="s">
        <v>1370</v>
      </c>
      <c r="G1" s="17" t="s">
        <v>1371</v>
      </c>
    </row>
    <row r="2" spans="1:7">
      <c r="B2" s="21" t="s">
        <v>1440</v>
      </c>
    </row>
    <row r="3" spans="1:7">
      <c r="A3" s="22"/>
      <c r="B3" s="369" t="s">
        <v>1372</v>
      </c>
      <c r="C3" s="370"/>
      <c r="D3" s="369" t="s">
        <v>1373</v>
      </c>
      <c r="E3" s="370"/>
      <c r="F3" s="23">
        <v>44926</v>
      </c>
      <c r="G3" s="24" t="s">
        <v>1374</v>
      </c>
    </row>
    <row r="4" spans="1:7">
      <c r="A4" s="25" t="s">
        <v>1375</v>
      </c>
      <c r="B4" s="26" t="s">
        <v>1376</v>
      </c>
      <c r="C4" s="27" t="s">
        <v>1377</v>
      </c>
      <c r="D4" s="26" t="s">
        <v>1376</v>
      </c>
      <c r="E4" s="27" t="s">
        <v>1377</v>
      </c>
      <c r="F4" s="18" t="s">
        <v>1378</v>
      </c>
      <c r="G4" s="28" t="s">
        <v>1379</v>
      </c>
    </row>
    <row r="5" spans="1:7">
      <c r="A5" s="29">
        <v>1</v>
      </c>
      <c r="B5" s="30">
        <v>5492974.4000000004</v>
      </c>
      <c r="C5" s="31">
        <v>6854457.2400000002</v>
      </c>
      <c r="D5" s="31">
        <v>24771.96</v>
      </c>
      <c r="E5" s="31">
        <v>962264.36</v>
      </c>
      <c r="F5" s="32">
        <v>3819385.4</v>
      </c>
      <c r="G5" s="32">
        <f>F5-SUM(B5:E5)</f>
        <v>-9515082.5600000005</v>
      </c>
    </row>
    <row r="6" spans="1:7">
      <c r="A6" s="29">
        <v>20</v>
      </c>
      <c r="B6" s="30">
        <v>1902761.33</v>
      </c>
      <c r="C6" s="31">
        <v>2769216.4</v>
      </c>
      <c r="D6" s="31">
        <v>404429.38</v>
      </c>
      <c r="E6" s="31">
        <v>15133.2</v>
      </c>
      <c r="F6" s="32">
        <v>7012.24</v>
      </c>
      <c r="G6" s="32">
        <f t="shared" ref="G6:G69" si="0">F6-SUM(B6:E6)</f>
        <v>-5084528.07</v>
      </c>
    </row>
    <row r="7" spans="1:7">
      <c r="A7" s="29">
        <v>30</v>
      </c>
      <c r="B7" s="31">
        <v>57.84</v>
      </c>
      <c r="C7" s="32">
        <v>0</v>
      </c>
      <c r="D7" s="32"/>
      <c r="E7" s="32"/>
      <c r="F7" s="32"/>
      <c r="G7" s="32">
        <f t="shared" si="0"/>
        <v>-57.84</v>
      </c>
    </row>
    <row r="8" spans="1:7">
      <c r="A8" s="29">
        <v>31</v>
      </c>
      <c r="B8" s="32">
        <v>5223.57</v>
      </c>
      <c r="C8" s="32">
        <v>648655.89</v>
      </c>
      <c r="D8" s="32">
        <v>66103.3</v>
      </c>
      <c r="E8" s="32">
        <v>0</v>
      </c>
      <c r="F8" s="32">
        <v>836132.57</v>
      </c>
      <c r="G8" s="32">
        <f t="shared" si="0"/>
        <v>116149.80999999994</v>
      </c>
    </row>
    <row r="9" spans="1:7">
      <c r="A9" s="29">
        <v>40</v>
      </c>
      <c r="B9" s="30">
        <v>2903505.08</v>
      </c>
      <c r="C9" s="31">
        <v>2446891.64</v>
      </c>
      <c r="D9" s="32">
        <v>0</v>
      </c>
      <c r="E9" s="31">
        <v>838619.19</v>
      </c>
      <c r="F9" s="32">
        <v>113477.98</v>
      </c>
      <c r="G9" s="32">
        <f t="shared" si="0"/>
        <v>-6075537.9299999997</v>
      </c>
    </row>
    <row r="10" spans="1:7">
      <c r="A10" s="29">
        <v>50</v>
      </c>
      <c r="B10" s="32">
        <v>33723.79</v>
      </c>
      <c r="C10" s="31">
        <v>11486.33</v>
      </c>
      <c r="D10" s="32"/>
      <c r="E10" s="32"/>
      <c r="F10" s="32"/>
      <c r="G10" s="32">
        <f t="shared" si="0"/>
        <v>-45210.12</v>
      </c>
    </row>
    <row r="11" spans="1:7">
      <c r="A11" s="29">
        <v>900</v>
      </c>
      <c r="B11" s="32"/>
      <c r="C11" s="32"/>
      <c r="D11" s="32"/>
      <c r="E11" s="32"/>
      <c r="F11" s="32">
        <v>4.5</v>
      </c>
      <c r="G11" s="32">
        <f t="shared" si="0"/>
        <v>4.5</v>
      </c>
    </row>
    <row r="12" spans="1:7">
      <c r="A12" s="29">
        <v>1022</v>
      </c>
      <c r="B12" s="32"/>
      <c r="C12" s="32"/>
      <c r="D12" s="32"/>
      <c r="E12" s="32"/>
      <c r="F12" s="32">
        <v>4948.6099999999997</v>
      </c>
      <c r="G12" s="32">
        <f t="shared" si="0"/>
        <v>4948.6099999999997</v>
      </c>
    </row>
    <row r="13" spans="1:7">
      <c r="A13" s="29">
        <v>1023</v>
      </c>
      <c r="B13" s="32">
        <v>2924.9</v>
      </c>
      <c r="C13" s="32">
        <v>55066.26</v>
      </c>
      <c r="D13" s="32"/>
      <c r="E13" s="32">
        <v>443008.76</v>
      </c>
      <c r="F13" s="32">
        <v>1021184.47</v>
      </c>
      <c r="G13" s="32">
        <f t="shared" si="0"/>
        <v>520184.54999999993</v>
      </c>
    </row>
    <row r="14" spans="1:7">
      <c r="A14" s="29">
        <v>1024</v>
      </c>
      <c r="B14" s="32">
        <v>0</v>
      </c>
      <c r="C14" s="32">
        <v>70494.559999999998</v>
      </c>
      <c r="D14" s="32"/>
      <c r="E14" s="32">
        <v>20017.59</v>
      </c>
      <c r="F14" s="32">
        <v>91835.88</v>
      </c>
      <c r="G14" s="32">
        <f t="shared" si="0"/>
        <v>1323.7300000000105</v>
      </c>
    </row>
    <row r="15" spans="1:7">
      <c r="A15" s="29">
        <v>2025</v>
      </c>
      <c r="B15" s="32"/>
      <c r="C15" s="32"/>
      <c r="D15" s="32"/>
      <c r="E15" s="32"/>
      <c r="F15" s="32">
        <v>764959.31</v>
      </c>
      <c r="G15" s="32">
        <f t="shared" si="0"/>
        <v>764959.31</v>
      </c>
    </row>
    <row r="16" spans="1:7">
      <c r="A16" s="29">
        <v>1026</v>
      </c>
      <c r="B16" s="32">
        <v>750</v>
      </c>
      <c r="C16" s="32">
        <v>262615.63</v>
      </c>
      <c r="D16" s="32"/>
      <c r="E16" s="32">
        <v>12730</v>
      </c>
      <c r="F16" s="32">
        <v>303296.95</v>
      </c>
      <c r="G16" s="32">
        <f t="shared" si="0"/>
        <v>27201.320000000007</v>
      </c>
    </row>
    <row r="17" spans="1:7">
      <c r="A17" s="29">
        <v>1031</v>
      </c>
      <c r="B17" s="32"/>
      <c r="C17" s="32"/>
      <c r="D17" s="32"/>
      <c r="E17" s="32"/>
      <c r="F17" s="32">
        <v>15329.7</v>
      </c>
      <c r="G17" s="32">
        <f t="shared" si="0"/>
        <v>15329.7</v>
      </c>
    </row>
    <row r="18" spans="1:7">
      <c r="A18" s="29">
        <v>1101</v>
      </c>
      <c r="B18" s="32"/>
      <c r="C18" s="32"/>
      <c r="D18" s="32"/>
      <c r="E18" s="32"/>
      <c r="F18" s="32">
        <v>1314.64</v>
      </c>
      <c r="G18" s="32">
        <f t="shared" si="0"/>
        <v>1314.64</v>
      </c>
    </row>
    <row r="19" spans="1:7">
      <c r="A19" s="29">
        <v>1103</v>
      </c>
      <c r="B19" s="30">
        <v>330</v>
      </c>
      <c r="C19" s="31">
        <v>3760.84</v>
      </c>
      <c r="D19" s="32"/>
      <c r="E19" s="31">
        <v>19500</v>
      </c>
      <c r="F19" s="32">
        <v>228.75</v>
      </c>
      <c r="G19" s="32">
        <f t="shared" si="0"/>
        <v>-23362.09</v>
      </c>
    </row>
    <row r="20" spans="1:7">
      <c r="A20" s="29">
        <v>1121</v>
      </c>
      <c r="B20" s="32">
        <v>3492.42</v>
      </c>
      <c r="C20" s="32">
        <v>27042.83</v>
      </c>
      <c r="D20" s="32">
        <v>48</v>
      </c>
      <c r="E20" s="32">
        <v>37309.49</v>
      </c>
      <c r="F20" s="32">
        <v>323314.68</v>
      </c>
      <c r="G20" s="32">
        <f t="shared" si="0"/>
        <v>255421.94</v>
      </c>
    </row>
    <row r="21" spans="1:7">
      <c r="A21" s="29">
        <v>1122</v>
      </c>
      <c r="B21" s="32"/>
      <c r="C21" s="32"/>
      <c r="D21" s="32"/>
      <c r="E21" s="32"/>
      <c r="F21" s="32">
        <v>118871.09</v>
      </c>
      <c r="G21" s="32">
        <f t="shared" si="0"/>
        <v>118871.09</v>
      </c>
    </row>
    <row r="22" spans="1:7">
      <c r="A22" s="29">
        <v>1124</v>
      </c>
      <c r="B22" s="32">
        <v>3.6</v>
      </c>
      <c r="C22" s="32">
        <v>3614.74</v>
      </c>
      <c r="D22" s="32"/>
      <c r="E22" s="32">
        <v>2658.3</v>
      </c>
      <c r="F22" s="32">
        <v>114810.51</v>
      </c>
      <c r="G22" s="32">
        <f t="shared" si="0"/>
        <v>108533.87</v>
      </c>
    </row>
    <row r="23" spans="1:7">
      <c r="A23" s="29">
        <v>1180</v>
      </c>
      <c r="B23" s="32"/>
      <c r="C23" s="32"/>
      <c r="D23" s="32"/>
      <c r="E23" s="32"/>
      <c r="F23" s="32">
        <v>19.98</v>
      </c>
      <c r="G23" s="32">
        <f t="shared" si="0"/>
        <v>19.98</v>
      </c>
    </row>
    <row r="24" spans="1:7">
      <c r="A24" s="29">
        <v>1181</v>
      </c>
      <c r="B24" s="32"/>
      <c r="C24" s="32"/>
      <c r="D24" s="32"/>
      <c r="E24" s="32"/>
      <c r="F24" s="32">
        <v>180.73</v>
      </c>
      <c r="G24" s="32">
        <f t="shared" si="0"/>
        <v>180.73</v>
      </c>
    </row>
    <row r="25" spans="1:7">
      <c r="A25" s="29">
        <v>1182</v>
      </c>
      <c r="B25" s="32">
        <v>2980</v>
      </c>
      <c r="C25" s="30">
        <v>11419.66</v>
      </c>
      <c r="D25" s="32"/>
      <c r="E25" s="31">
        <v>536.5</v>
      </c>
      <c r="F25" s="32">
        <v>3815.05</v>
      </c>
      <c r="G25" s="32">
        <f t="shared" si="0"/>
        <v>-11121.11</v>
      </c>
    </row>
    <row r="26" spans="1:7">
      <c r="A26" s="29">
        <v>1184</v>
      </c>
      <c r="B26" s="32">
        <v>199040.15</v>
      </c>
      <c r="C26" s="32">
        <v>0</v>
      </c>
      <c r="D26" s="30">
        <v>548601.87</v>
      </c>
      <c r="E26" s="32"/>
      <c r="F26" s="32">
        <v>630140.68999999994</v>
      </c>
      <c r="G26" s="32">
        <f t="shared" si="0"/>
        <v>-117501.33000000007</v>
      </c>
    </row>
    <row r="27" spans="1:7">
      <c r="A27" s="29">
        <v>1186</v>
      </c>
      <c r="B27" s="32"/>
      <c r="C27" s="32"/>
      <c r="D27" s="32"/>
      <c r="E27" s="32"/>
      <c r="F27" s="32">
        <v>443342.02</v>
      </c>
      <c r="G27" s="32">
        <f t="shared" si="0"/>
        <v>443342.02</v>
      </c>
    </row>
    <row r="28" spans="1:7">
      <c r="A28" s="29">
        <v>1188</v>
      </c>
      <c r="B28" s="32">
        <v>555.04999999999995</v>
      </c>
      <c r="C28" s="32">
        <v>6228.63</v>
      </c>
      <c r="D28" s="32"/>
      <c r="E28" s="32"/>
      <c r="F28" s="32">
        <v>14323.46</v>
      </c>
      <c r="G28" s="32">
        <f t="shared" si="0"/>
        <v>7539.7799999999988</v>
      </c>
    </row>
    <row r="29" spans="1:7">
      <c r="A29" s="29">
        <v>1190</v>
      </c>
      <c r="B29" s="32"/>
      <c r="C29" s="32"/>
      <c r="D29" s="32"/>
      <c r="E29" s="32"/>
      <c r="F29" s="32">
        <v>10690.67</v>
      </c>
      <c r="G29" s="32">
        <f t="shared" si="0"/>
        <v>10690.67</v>
      </c>
    </row>
    <row r="30" spans="1:7">
      <c r="A30" s="29">
        <v>1500</v>
      </c>
      <c r="B30" s="32">
        <v>0</v>
      </c>
      <c r="C30" s="32">
        <v>72446.100000000006</v>
      </c>
      <c r="D30" s="32"/>
      <c r="E30" s="32">
        <v>22853.5</v>
      </c>
      <c r="F30" s="32">
        <v>2986430.24</v>
      </c>
      <c r="G30" s="32">
        <f t="shared" si="0"/>
        <v>2891130.64</v>
      </c>
    </row>
    <row r="31" spans="1:7">
      <c r="A31" s="29">
        <v>3804</v>
      </c>
      <c r="B31" s="32"/>
      <c r="C31" s="32"/>
      <c r="D31" s="32"/>
      <c r="E31" s="32"/>
      <c r="F31" s="32">
        <v>217617.4</v>
      </c>
      <c r="G31" s="32">
        <f t="shared" si="0"/>
        <v>217617.4</v>
      </c>
    </row>
    <row r="32" spans="1:7">
      <c r="A32" s="29">
        <v>3812</v>
      </c>
      <c r="B32" s="30">
        <v>81343.88</v>
      </c>
      <c r="C32" s="32">
        <v>0</v>
      </c>
      <c r="D32" s="32"/>
      <c r="E32" s="32"/>
      <c r="F32" s="32">
        <v>48641.18</v>
      </c>
      <c r="G32" s="32">
        <f t="shared" si="0"/>
        <v>-32702.700000000004</v>
      </c>
    </row>
    <row r="33" spans="1:7">
      <c r="A33" s="29">
        <v>3813</v>
      </c>
      <c r="B33" s="32"/>
      <c r="C33" s="32"/>
      <c r="D33" s="32"/>
      <c r="E33" s="32"/>
      <c r="F33" s="32">
        <v>10316.59</v>
      </c>
      <c r="G33" s="32">
        <f t="shared" si="0"/>
        <v>10316.59</v>
      </c>
    </row>
    <row r="34" spans="1:7">
      <c r="A34" s="29">
        <v>3814</v>
      </c>
      <c r="B34" s="32"/>
      <c r="C34" s="32"/>
      <c r="D34" s="32"/>
      <c r="E34" s="32"/>
      <c r="F34" s="32">
        <v>56164.3</v>
      </c>
      <c r="G34" s="32">
        <f t="shared" si="0"/>
        <v>56164.3</v>
      </c>
    </row>
    <row r="35" spans="1:7">
      <c r="A35" s="29">
        <v>3818</v>
      </c>
      <c r="B35" s="32"/>
      <c r="C35" s="32"/>
      <c r="D35" s="32"/>
      <c r="E35" s="32"/>
      <c r="F35" s="32">
        <v>73115.009999999995</v>
      </c>
      <c r="G35" s="32">
        <f t="shared" si="0"/>
        <v>73115.009999999995</v>
      </c>
    </row>
    <row r="36" spans="1:7">
      <c r="A36" s="29">
        <v>3819</v>
      </c>
      <c r="B36" s="31">
        <v>7311.6</v>
      </c>
      <c r="C36" s="32">
        <v>0</v>
      </c>
      <c r="D36" s="32"/>
      <c r="E36" s="32"/>
      <c r="F36" s="32"/>
      <c r="G36" s="32">
        <f t="shared" si="0"/>
        <v>-7311.6</v>
      </c>
    </row>
    <row r="37" spans="1:7">
      <c r="A37" s="29">
        <v>3829</v>
      </c>
      <c r="B37" s="31">
        <v>315331.17</v>
      </c>
      <c r="C37" s="32">
        <v>0</v>
      </c>
      <c r="D37" s="31">
        <v>380342.54</v>
      </c>
      <c r="E37" s="32"/>
      <c r="F37" s="32"/>
      <c r="G37" s="32">
        <f t="shared" si="0"/>
        <v>-695673.71</v>
      </c>
    </row>
    <row r="38" spans="1:7">
      <c r="A38" s="29">
        <v>3831</v>
      </c>
      <c r="B38" s="32"/>
      <c r="C38" s="32"/>
      <c r="D38" s="32"/>
      <c r="E38" s="32"/>
      <c r="F38" s="32">
        <v>136246.32</v>
      </c>
      <c r="G38" s="32">
        <f t="shared" si="0"/>
        <v>136246.32</v>
      </c>
    </row>
    <row r="39" spans="1:7">
      <c r="A39" s="29">
        <v>3833</v>
      </c>
      <c r="B39" s="32">
        <v>0</v>
      </c>
      <c r="C39" s="31">
        <v>3280.01</v>
      </c>
      <c r="D39" s="32"/>
      <c r="E39" s="32"/>
      <c r="F39" s="32"/>
      <c r="G39" s="32">
        <f t="shared" si="0"/>
        <v>-3280.01</v>
      </c>
    </row>
    <row r="40" spans="1:7">
      <c r="A40" s="29">
        <v>3838</v>
      </c>
      <c r="B40" s="32"/>
      <c r="C40" s="32"/>
      <c r="D40" s="32"/>
      <c r="E40" s="32">
        <v>199669.67</v>
      </c>
      <c r="F40" s="32">
        <v>223077.97</v>
      </c>
      <c r="G40" s="32">
        <f t="shared" si="0"/>
        <v>23408.299999999988</v>
      </c>
    </row>
    <row r="41" spans="1:7">
      <c r="A41" s="29">
        <v>3839</v>
      </c>
      <c r="B41" s="32"/>
      <c r="C41" s="32"/>
      <c r="D41" s="32"/>
      <c r="E41" s="32"/>
      <c r="F41" s="32">
        <v>111538.97</v>
      </c>
      <c r="G41" s="32">
        <f t="shared" si="0"/>
        <v>111538.97</v>
      </c>
    </row>
    <row r="42" spans="1:7">
      <c r="A42" s="29">
        <v>3843</v>
      </c>
      <c r="B42" s="32"/>
      <c r="C42" s="32"/>
      <c r="D42" s="32"/>
      <c r="E42" s="32"/>
      <c r="F42" s="32">
        <v>742449.09</v>
      </c>
      <c r="G42" s="32">
        <f t="shared" si="0"/>
        <v>742449.09</v>
      </c>
    </row>
    <row r="43" spans="1:7">
      <c r="A43" s="29">
        <v>3844</v>
      </c>
      <c r="B43" s="32"/>
      <c r="C43" s="32"/>
      <c r="D43" s="32"/>
      <c r="E43" s="32"/>
      <c r="F43" s="32">
        <v>315267.52</v>
      </c>
      <c r="G43" s="32">
        <f t="shared" si="0"/>
        <v>315267.52</v>
      </c>
    </row>
    <row r="44" spans="1:7">
      <c r="A44" s="29">
        <v>4000</v>
      </c>
      <c r="B44" s="32"/>
      <c r="C44" s="32"/>
      <c r="D44" s="32"/>
      <c r="E44" s="32"/>
      <c r="F44" s="32">
        <v>8.92</v>
      </c>
      <c r="G44" s="32">
        <f t="shared" si="0"/>
        <v>8.92</v>
      </c>
    </row>
    <row r="45" spans="1:7">
      <c r="A45" s="29">
        <v>4001</v>
      </c>
      <c r="B45" s="32">
        <v>260.39999999999998</v>
      </c>
      <c r="C45" s="32">
        <v>84952.69</v>
      </c>
      <c r="D45" s="32"/>
      <c r="E45" s="32"/>
      <c r="F45" s="32">
        <v>114213.02</v>
      </c>
      <c r="G45" s="32">
        <f t="shared" si="0"/>
        <v>28999.930000000008</v>
      </c>
    </row>
    <row r="46" spans="1:7">
      <c r="A46" s="29">
        <v>4011</v>
      </c>
      <c r="B46" s="32">
        <v>120.03</v>
      </c>
      <c r="C46" s="32">
        <v>1962.33</v>
      </c>
      <c r="D46" s="32"/>
      <c r="E46" s="32"/>
      <c r="F46" s="32">
        <v>4863.7700000000004</v>
      </c>
      <c r="G46" s="32">
        <f t="shared" si="0"/>
        <v>2781.4100000000003</v>
      </c>
    </row>
    <row r="47" spans="1:7">
      <c r="A47" s="29">
        <v>4030</v>
      </c>
      <c r="B47" s="32"/>
      <c r="C47" s="32"/>
      <c r="D47" s="32"/>
      <c r="E47" s="32"/>
      <c r="F47" s="32">
        <v>12.44</v>
      </c>
      <c r="G47" s="32">
        <f t="shared" si="0"/>
        <v>12.44</v>
      </c>
    </row>
    <row r="48" spans="1:7">
      <c r="A48" s="29">
        <v>4050</v>
      </c>
      <c r="B48" s="32">
        <v>0</v>
      </c>
      <c r="C48" s="32">
        <v>41739.01</v>
      </c>
      <c r="D48" s="32"/>
      <c r="E48" s="32">
        <v>110</v>
      </c>
      <c r="F48" s="32">
        <v>180387.47</v>
      </c>
      <c r="G48" s="32">
        <f t="shared" si="0"/>
        <v>138538.46</v>
      </c>
    </row>
    <row r="49" spans="1:7">
      <c r="A49" s="29">
        <v>4080</v>
      </c>
      <c r="B49" s="32"/>
      <c r="C49" s="32"/>
      <c r="D49" s="32"/>
      <c r="E49" s="32"/>
      <c r="F49" s="32">
        <v>49.53</v>
      </c>
      <c r="G49" s="32">
        <f t="shared" si="0"/>
        <v>49.53</v>
      </c>
    </row>
    <row r="50" spans="1:7">
      <c r="A50" s="29">
        <v>4090</v>
      </c>
      <c r="B50" s="32">
        <v>101.44</v>
      </c>
      <c r="C50" s="32">
        <v>0</v>
      </c>
      <c r="D50" s="32"/>
      <c r="E50" s="32"/>
      <c r="F50" s="32">
        <v>100337.94</v>
      </c>
      <c r="G50" s="32">
        <f t="shared" si="0"/>
        <v>100236.5</v>
      </c>
    </row>
    <row r="51" spans="1:7">
      <c r="A51" s="29">
        <v>4170</v>
      </c>
      <c r="B51" s="32">
        <v>0</v>
      </c>
      <c r="C51" s="32">
        <v>2994.2</v>
      </c>
      <c r="D51" s="32"/>
      <c r="E51" s="32"/>
      <c r="F51" s="32">
        <v>7758.49</v>
      </c>
      <c r="G51" s="32">
        <f t="shared" si="0"/>
        <v>4764.29</v>
      </c>
    </row>
    <row r="52" spans="1:7">
      <c r="A52" s="29">
        <v>4190</v>
      </c>
      <c r="B52" s="32"/>
      <c r="C52" s="32"/>
      <c r="D52" s="32"/>
      <c r="E52" s="32"/>
      <c r="F52" s="32">
        <v>3676.76</v>
      </c>
      <c r="G52" s="32">
        <f t="shared" si="0"/>
        <v>3676.76</v>
      </c>
    </row>
    <row r="53" spans="1:7">
      <c r="A53" s="29">
        <v>4220</v>
      </c>
      <c r="B53" s="32">
        <v>0</v>
      </c>
      <c r="C53" s="30">
        <v>4856.28</v>
      </c>
      <c r="D53" s="32"/>
      <c r="E53" s="32"/>
      <c r="F53" s="32">
        <v>1897.28</v>
      </c>
      <c r="G53" s="32">
        <f t="shared" si="0"/>
        <v>-2959</v>
      </c>
    </row>
    <row r="54" spans="1:7">
      <c r="A54" s="29">
        <v>4234</v>
      </c>
      <c r="B54" s="32"/>
      <c r="C54" s="32"/>
      <c r="D54" s="32"/>
      <c r="E54" s="32"/>
      <c r="F54" s="32">
        <v>69.73</v>
      </c>
      <c r="G54" s="32">
        <f t="shared" si="0"/>
        <v>69.73</v>
      </c>
    </row>
    <row r="55" spans="1:7">
      <c r="A55" s="29">
        <v>4290</v>
      </c>
      <c r="B55" s="32"/>
      <c r="C55" s="32"/>
      <c r="D55" s="32"/>
      <c r="E55" s="32"/>
      <c r="F55" s="32">
        <v>33.24</v>
      </c>
      <c r="G55" s="32">
        <f t="shared" si="0"/>
        <v>33.24</v>
      </c>
    </row>
    <row r="56" spans="1:7">
      <c r="A56" s="29">
        <v>4292</v>
      </c>
      <c r="B56" s="32"/>
      <c r="C56" s="32"/>
      <c r="D56" s="32"/>
      <c r="E56" s="32"/>
      <c r="F56" s="32">
        <v>1083.6199999999999</v>
      </c>
      <c r="G56" s="32">
        <f t="shared" si="0"/>
        <v>1083.6199999999999</v>
      </c>
    </row>
    <row r="57" spans="1:7">
      <c r="A57" s="29">
        <v>4293</v>
      </c>
      <c r="B57" s="32"/>
      <c r="C57" s="32"/>
      <c r="D57" s="32"/>
      <c r="E57" s="32"/>
      <c r="F57" s="32">
        <v>2697.42</v>
      </c>
      <c r="G57" s="32">
        <f t="shared" si="0"/>
        <v>2697.42</v>
      </c>
    </row>
    <row r="58" spans="1:7">
      <c r="A58" s="29">
        <v>4294</v>
      </c>
      <c r="B58" s="32"/>
      <c r="C58" s="32"/>
      <c r="D58" s="32"/>
      <c r="E58" s="32"/>
      <c r="F58" s="32">
        <v>8104.65</v>
      </c>
      <c r="G58" s="32">
        <f t="shared" si="0"/>
        <v>8104.65</v>
      </c>
    </row>
    <row r="59" spans="1:7">
      <c r="A59" s="29">
        <v>4295</v>
      </c>
      <c r="B59" s="32"/>
      <c r="C59" s="32"/>
      <c r="D59" s="32"/>
      <c r="E59" s="32"/>
      <c r="F59" s="32">
        <v>5301.16</v>
      </c>
      <c r="G59" s="32">
        <f t="shared" si="0"/>
        <v>5301.16</v>
      </c>
    </row>
    <row r="60" spans="1:7">
      <c r="A60" s="29">
        <v>4297</v>
      </c>
      <c r="B60" s="32"/>
      <c r="C60" s="32"/>
      <c r="D60" s="32"/>
      <c r="E60" s="32"/>
      <c r="F60" s="32">
        <v>1679.46</v>
      </c>
      <c r="G60" s="32">
        <f t="shared" si="0"/>
        <v>1679.46</v>
      </c>
    </row>
    <row r="61" spans="1:7">
      <c r="A61" s="29">
        <v>4500</v>
      </c>
      <c r="B61" s="32">
        <v>1064.8900000000001</v>
      </c>
      <c r="C61" s="32">
        <v>204127.75</v>
      </c>
      <c r="D61" s="32"/>
      <c r="E61" s="32">
        <v>171.6</v>
      </c>
      <c r="F61" s="32">
        <v>394523.4</v>
      </c>
      <c r="G61" s="32">
        <f t="shared" si="0"/>
        <v>189159.16</v>
      </c>
    </row>
    <row r="62" spans="1:7">
      <c r="A62" s="29">
        <v>4501</v>
      </c>
      <c r="B62" s="32">
        <v>13</v>
      </c>
      <c r="C62" s="32">
        <v>38081.019999999997</v>
      </c>
      <c r="D62" s="32"/>
      <c r="E62" s="32">
        <v>12463.95</v>
      </c>
      <c r="F62" s="32">
        <v>157813.22</v>
      </c>
      <c r="G62" s="32">
        <f t="shared" si="0"/>
        <v>107255.25</v>
      </c>
    </row>
    <row r="63" spans="1:7">
      <c r="A63" s="29">
        <v>4502</v>
      </c>
      <c r="B63" s="32">
        <v>380</v>
      </c>
      <c r="C63" s="30">
        <v>9671.4</v>
      </c>
      <c r="D63" s="32"/>
      <c r="E63" s="31">
        <v>16940.400000000001</v>
      </c>
      <c r="F63" s="32">
        <v>9921.2000000000007</v>
      </c>
      <c r="G63" s="32">
        <f t="shared" si="0"/>
        <v>-17070.600000000002</v>
      </c>
    </row>
    <row r="64" spans="1:7">
      <c r="A64" s="29">
        <v>4503</v>
      </c>
      <c r="B64" s="32">
        <v>0</v>
      </c>
      <c r="C64" s="32">
        <v>36278.06</v>
      </c>
      <c r="D64" s="32"/>
      <c r="E64" s="30">
        <v>38741</v>
      </c>
      <c r="F64" s="32">
        <v>62841.93</v>
      </c>
      <c r="G64" s="32">
        <f t="shared" si="0"/>
        <v>-12177.129999999997</v>
      </c>
    </row>
    <row r="65" spans="1:7">
      <c r="A65" s="29">
        <v>4504</v>
      </c>
      <c r="B65" s="32">
        <v>392.8</v>
      </c>
      <c r="C65" s="32">
        <v>629.76</v>
      </c>
      <c r="D65" s="32"/>
      <c r="E65" s="32"/>
      <c r="F65" s="32">
        <v>66874.86</v>
      </c>
      <c r="G65" s="32">
        <f t="shared" si="0"/>
        <v>65852.3</v>
      </c>
    </row>
    <row r="66" spans="1:7">
      <c r="A66" s="29">
        <v>4505</v>
      </c>
      <c r="B66" s="32">
        <v>0</v>
      </c>
      <c r="C66" s="32">
        <v>868.45</v>
      </c>
      <c r="D66" s="32"/>
      <c r="E66" s="32">
        <v>456000</v>
      </c>
      <c r="F66" s="32">
        <v>830463.69</v>
      </c>
      <c r="G66" s="32">
        <f t="shared" si="0"/>
        <v>373595.23999999993</v>
      </c>
    </row>
    <row r="67" spans="1:7">
      <c r="A67" s="29">
        <v>4506</v>
      </c>
      <c r="B67" s="32"/>
      <c r="C67" s="32"/>
      <c r="D67" s="32"/>
      <c r="E67" s="32">
        <v>197000</v>
      </c>
      <c r="F67" s="32">
        <v>259907.07</v>
      </c>
      <c r="G67" s="32">
        <f t="shared" si="0"/>
        <v>62907.070000000007</v>
      </c>
    </row>
    <row r="68" spans="1:7">
      <c r="A68" s="29">
        <v>4507</v>
      </c>
      <c r="B68" s="32"/>
      <c r="C68" s="32"/>
      <c r="D68" s="32"/>
      <c r="E68" s="32"/>
      <c r="F68" s="32">
        <v>381.47</v>
      </c>
      <c r="G68" s="32">
        <f t="shared" si="0"/>
        <v>381.47</v>
      </c>
    </row>
    <row r="69" spans="1:7">
      <c r="A69" s="29">
        <v>4509</v>
      </c>
      <c r="B69" s="32"/>
      <c r="C69" s="32"/>
      <c r="D69" s="32"/>
      <c r="E69" s="32"/>
      <c r="F69" s="32">
        <v>100892.04</v>
      </c>
      <c r="G69" s="32">
        <f t="shared" si="0"/>
        <v>100892.04</v>
      </c>
    </row>
    <row r="70" spans="1:7">
      <c r="A70" s="29">
        <v>4510</v>
      </c>
      <c r="B70" s="31">
        <v>1340</v>
      </c>
      <c r="C70" s="32">
        <v>0</v>
      </c>
      <c r="D70" s="32"/>
      <c r="E70" s="32"/>
      <c r="F70" s="32"/>
      <c r="G70" s="32">
        <f t="shared" ref="G70:G75" si="1">F70-SUM(B70:E70)</f>
        <v>-1340</v>
      </c>
    </row>
    <row r="71" spans="1:7">
      <c r="A71" s="29">
        <v>4511</v>
      </c>
      <c r="B71" s="32">
        <v>982.06</v>
      </c>
      <c r="C71" s="32">
        <v>0</v>
      </c>
      <c r="D71" s="32"/>
      <c r="E71" s="32"/>
      <c r="F71" s="32">
        <v>2586.29</v>
      </c>
      <c r="G71" s="32">
        <f t="shared" si="1"/>
        <v>1604.23</v>
      </c>
    </row>
    <row r="72" spans="1:7">
      <c r="A72" s="29">
        <v>4512</v>
      </c>
      <c r="B72" s="32"/>
      <c r="C72" s="32"/>
      <c r="D72" s="32"/>
      <c r="E72" s="32"/>
      <c r="F72" s="32">
        <v>19434.82</v>
      </c>
      <c r="G72" s="32">
        <f t="shared" si="1"/>
        <v>19434.82</v>
      </c>
    </row>
    <row r="73" spans="1:7">
      <c r="A73" s="29">
        <v>4710</v>
      </c>
      <c r="B73" s="31">
        <v>341</v>
      </c>
      <c r="C73" s="32">
        <v>0</v>
      </c>
      <c r="D73" s="32"/>
      <c r="E73" s="32"/>
      <c r="F73" s="32"/>
      <c r="G73" s="32">
        <f t="shared" si="1"/>
        <v>-341</v>
      </c>
    </row>
    <row r="74" spans="1:7">
      <c r="A74" s="29">
        <v>8001</v>
      </c>
      <c r="B74" s="32"/>
      <c r="C74" s="32"/>
      <c r="D74" s="32"/>
      <c r="E74" s="32"/>
      <c r="F74" s="32">
        <v>1340146.24</v>
      </c>
      <c r="G74" s="32">
        <f t="shared" si="1"/>
        <v>1340146.24</v>
      </c>
    </row>
    <row r="75" spans="1:7">
      <c r="A75" s="29">
        <v>8024</v>
      </c>
      <c r="B75" s="32"/>
      <c r="C75" s="32"/>
      <c r="D75" s="32"/>
      <c r="E75" s="32"/>
      <c r="F75" s="32">
        <v>390.63</v>
      </c>
      <c r="G75" s="32">
        <f t="shared" si="1"/>
        <v>390.63</v>
      </c>
    </row>
    <row r="76" spans="1:7">
      <c r="A76" s="19" t="s">
        <v>1380</v>
      </c>
      <c r="B76" s="32">
        <f>SUM(B5:B75)</f>
        <v>10957304.400000002</v>
      </c>
      <c r="C76" s="32">
        <f>SUM(C5:C75)</f>
        <v>13672837.710000001</v>
      </c>
      <c r="D76" s="32">
        <f t="shared" ref="D76:G76" si="2">SUM(D5:D75)</f>
        <v>1424297.05</v>
      </c>
      <c r="E76" s="32">
        <f t="shared" si="2"/>
        <v>3295727.51</v>
      </c>
      <c r="F76" s="32">
        <f t="shared" si="2"/>
        <v>17237836.229999997</v>
      </c>
      <c r="G76" s="32">
        <f t="shared" si="2"/>
        <v>-12112330.439999986</v>
      </c>
    </row>
    <row r="77" spans="1:7" s="34" customFormat="1" ht="8.25">
      <c r="B77" s="35">
        <f>10957304.4-B76</f>
        <v>0</v>
      </c>
      <c r="C77" s="35">
        <f>13672837.71-C76</f>
        <v>0</v>
      </c>
      <c r="D77" s="35">
        <f>1424297.05-D76</f>
        <v>0</v>
      </c>
      <c r="E77" s="35">
        <f>3295727.51-E76</f>
        <v>0</v>
      </c>
      <c r="F77" s="35">
        <f>F76-17237836.23</f>
        <v>0</v>
      </c>
      <c r="G77" s="35"/>
    </row>
    <row r="78" spans="1:7">
      <c r="A78" s="20" t="s">
        <v>1381</v>
      </c>
      <c r="B78" s="21"/>
      <c r="C78" s="21"/>
    </row>
    <row r="79" spans="1:7">
      <c r="A79" s="20" t="s">
        <v>1443</v>
      </c>
    </row>
    <row r="80" spans="1:7">
      <c r="B80" s="20" t="s">
        <v>1441</v>
      </c>
    </row>
    <row r="81" spans="1:18">
      <c r="A81" s="20" t="s">
        <v>1442</v>
      </c>
    </row>
    <row r="84" spans="1:18" ht="11.25" customHeight="1">
      <c r="A84" s="33"/>
      <c r="B84" s="16"/>
      <c r="C84" s="16"/>
      <c r="D84" s="16"/>
      <c r="E84" s="16"/>
      <c r="F84" s="16"/>
      <c r="G84" s="16"/>
      <c r="H84" s="16"/>
      <c r="L84" s="16"/>
      <c r="M84" s="16"/>
      <c r="N84" s="16"/>
      <c r="O84" s="16"/>
      <c r="P84" s="16"/>
      <c r="Q84" s="16"/>
      <c r="R84" s="16"/>
    </row>
    <row r="88" spans="1:18">
      <c r="A88" s="20" t="s">
        <v>1385</v>
      </c>
    </row>
    <row r="89" spans="1:18">
      <c r="A89" s="20" t="s">
        <v>1382</v>
      </c>
    </row>
    <row r="90" spans="1:18">
      <c r="A90" s="20" t="s">
        <v>1383</v>
      </c>
    </row>
    <row r="91" spans="1:18">
      <c r="A91" s="20" t="s">
        <v>1384</v>
      </c>
    </row>
  </sheetData>
  <mergeCells count="2">
    <mergeCell ref="B3:C3"/>
    <mergeCell ref="D3:E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69"/>
  <sheetViews>
    <sheetView topLeftCell="A52" workbookViewId="0">
      <selection activeCell="G81" sqref="G81"/>
    </sheetView>
  </sheetViews>
  <sheetFormatPr defaultRowHeight="11.25"/>
  <cols>
    <col min="1" max="1" width="4.42578125" style="17" bestFit="1" customWidth="1"/>
    <col min="2" max="2" width="13.140625" style="17" customWidth="1"/>
    <col min="3" max="3" width="12.7109375" style="17" bestFit="1" customWidth="1"/>
    <col min="4" max="4" width="18" style="17" bestFit="1" customWidth="1"/>
    <col min="5" max="5" width="11.7109375" style="17" bestFit="1" customWidth="1"/>
    <col min="6" max="6" width="11.85546875" style="17" bestFit="1" customWidth="1"/>
    <col min="7" max="7" width="18" style="17" bestFit="1" customWidth="1"/>
    <col min="8" max="8" width="12.28515625" style="17" bestFit="1" customWidth="1"/>
    <col min="9" max="9" width="18" style="17" bestFit="1" customWidth="1"/>
    <col min="10" max="10" width="14.28515625" style="17" bestFit="1" customWidth="1"/>
    <col min="11" max="11" width="2.28515625" style="17" bestFit="1" customWidth="1"/>
    <col min="12" max="13" width="9.140625" style="17"/>
    <col min="14" max="14" width="12.28515625" style="17" bestFit="1" customWidth="1"/>
    <col min="15" max="16384" width="9.140625" style="17"/>
  </cols>
  <sheetData>
    <row r="1" spans="1:11">
      <c r="B1" s="21" t="s">
        <v>1369</v>
      </c>
      <c r="C1" s="21"/>
      <c r="D1" s="20"/>
      <c r="E1" s="20" t="s">
        <v>1370</v>
      </c>
      <c r="F1" s="20"/>
      <c r="G1" s="17" t="s">
        <v>1371</v>
      </c>
    </row>
    <row r="2" spans="1:11">
      <c r="C2" s="17" t="s">
        <v>1421</v>
      </c>
    </row>
    <row r="3" spans="1:11">
      <c r="A3" s="36" t="s">
        <v>1420</v>
      </c>
      <c r="B3" s="37"/>
      <c r="C3" s="38">
        <f>12325589.57-SUM(C6:E17)</f>
        <v>0</v>
      </c>
      <c r="D3" s="39" t="s">
        <v>1386</v>
      </c>
      <c r="E3" s="40"/>
      <c r="F3" s="38">
        <f>-125071337.25-SUM(F6:G17)</f>
        <v>0</v>
      </c>
      <c r="G3" s="41" t="s">
        <v>1387</v>
      </c>
      <c r="H3" s="38">
        <f>22419452.36-SUM(H6:I17)</f>
        <v>0</v>
      </c>
      <c r="I3" s="41" t="s">
        <v>1388</v>
      </c>
      <c r="J3" s="42"/>
    </row>
    <row r="4" spans="1:11">
      <c r="A4" s="43"/>
      <c r="B4" s="44"/>
      <c r="C4" s="371" t="s">
        <v>1389</v>
      </c>
      <c r="D4" s="372"/>
      <c r="E4" s="45"/>
      <c r="F4" s="371" t="s">
        <v>1389</v>
      </c>
      <c r="G4" s="373"/>
      <c r="H4" s="372" t="s">
        <v>1389</v>
      </c>
      <c r="I4" s="373"/>
      <c r="J4" s="46" t="s">
        <v>1390</v>
      </c>
    </row>
    <row r="5" spans="1:11">
      <c r="C5" s="47" t="s">
        <v>1391</v>
      </c>
      <c r="D5" s="92" t="s">
        <v>1392</v>
      </c>
      <c r="E5" s="45" t="s">
        <v>1393</v>
      </c>
      <c r="F5" s="47" t="s">
        <v>1391</v>
      </c>
      <c r="G5" s="92" t="s">
        <v>1392</v>
      </c>
      <c r="H5" s="48" t="s">
        <v>1391</v>
      </c>
      <c r="I5" s="92" t="s">
        <v>1392</v>
      </c>
      <c r="J5" s="45"/>
    </row>
    <row r="6" spans="1:11">
      <c r="A6" s="49">
        <v>1567</v>
      </c>
      <c r="B6" s="49" t="s">
        <v>1394</v>
      </c>
      <c r="C6" s="50">
        <v>-75910429.049999997</v>
      </c>
      <c r="D6" s="51"/>
      <c r="E6" s="52"/>
      <c r="F6" s="53">
        <v>-76079878.079999998</v>
      </c>
      <c r="G6" s="54"/>
      <c r="H6" s="55">
        <v>866609.89</v>
      </c>
      <c r="I6" s="54"/>
      <c r="J6" s="56">
        <f>SUM(C6:H6)</f>
        <v>-151123697.24000001</v>
      </c>
      <c r="K6" s="17" t="s">
        <v>1395</v>
      </c>
    </row>
    <row r="7" spans="1:11">
      <c r="A7" s="17">
        <v>1568</v>
      </c>
      <c r="B7" s="17" t="s">
        <v>1396</v>
      </c>
      <c r="C7" s="57"/>
      <c r="D7" s="58">
        <v>-161764915.90000001</v>
      </c>
      <c r="E7" s="59"/>
      <c r="F7" s="57"/>
      <c r="G7" s="58">
        <v>-150636468.94</v>
      </c>
      <c r="H7" s="60"/>
      <c r="I7" s="58">
        <v>-2742058.17</v>
      </c>
      <c r="J7" s="61">
        <f>SUM(D7:I7)</f>
        <v>-315143443.01000005</v>
      </c>
      <c r="K7" s="17" t="s">
        <v>1395</v>
      </c>
    </row>
    <row r="8" spans="1:11">
      <c r="A8" s="17">
        <v>1569</v>
      </c>
      <c r="B8" s="17" t="s">
        <v>1397</v>
      </c>
      <c r="C8" s="57"/>
      <c r="D8" s="58"/>
      <c r="E8" s="59">
        <v>-349</v>
      </c>
      <c r="F8" s="62"/>
      <c r="G8" s="58"/>
      <c r="H8" s="63"/>
      <c r="I8" s="58"/>
      <c r="J8" s="61">
        <f>SUM(D8:H8)</f>
        <v>-349</v>
      </c>
      <c r="K8" s="17" t="s">
        <v>1395</v>
      </c>
    </row>
    <row r="9" spans="1:11">
      <c r="A9" s="64">
        <v>1572</v>
      </c>
      <c r="B9" s="65" t="s">
        <v>1398</v>
      </c>
      <c r="C9" s="66">
        <v>-34499923.689999998</v>
      </c>
      <c r="D9" s="67"/>
      <c r="E9" s="68"/>
      <c r="F9" s="66">
        <v>35326487.18</v>
      </c>
      <c r="G9" s="67"/>
      <c r="H9" s="69">
        <v>-4658157.74</v>
      </c>
      <c r="I9" s="67"/>
      <c r="J9" s="70">
        <f t="shared" ref="J9:J16" si="0">SUM(C9:H9)</f>
        <v>-3831594.2499999981</v>
      </c>
      <c r="K9" s="17" t="s">
        <v>1395</v>
      </c>
    </row>
    <row r="10" spans="1:11">
      <c r="A10" s="57">
        <v>1573</v>
      </c>
      <c r="B10" s="60" t="s">
        <v>1399</v>
      </c>
      <c r="C10" s="57"/>
      <c r="D10" s="58">
        <v>-105568903.28</v>
      </c>
      <c r="E10" s="59"/>
      <c r="F10" s="57"/>
      <c r="G10" s="58">
        <v>62175792.57</v>
      </c>
      <c r="H10" s="60"/>
      <c r="I10" s="58">
        <v>29090061.010000002</v>
      </c>
      <c r="J10" s="61">
        <f>SUM(D10:I10)</f>
        <v>-14303049.699999999</v>
      </c>
      <c r="K10" s="17" t="s">
        <v>1395</v>
      </c>
    </row>
    <row r="11" spans="1:11">
      <c r="A11" s="43">
        <v>1574</v>
      </c>
      <c r="B11" s="44" t="s">
        <v>1400</v>
      </c>
      <c r="C11" s="43"/>
      <c r="D11" s="71"/>
      <c r="E11" s="72">
        <v>-3666144.16</v>
      </c>
      <c r="F11" s="73"/>
      <c r="G11" s="71"/>
      <c r="H11" s="74"/>
      <c r="I11" s="71"/>
      <c r="J11" s="75">
        <f>SUM(D11:H11)</f>
        <v>-3666144.16</v>
      </c>
      <c r="K11" s="17" t="s">
        <v>1395</v>
      </c>
    </row>
    <row r="12" spans="1:11">
      <c r="A12" s="76">
        <v>1577</v>
      </c>
      <c r="B12" s="76" t="s">
        <v>1401</v>
      </c>
      <c r="C12" s="53">
        <v>47593692.439999998</v>
      </c>
      <c r="D12" s="54"/>
      <c r="E12" s="77"/>
      <c r="F12" s="53">
        <v>540539.06000000006</v>
      </c>
      <c r="G12" s="54"/>
      <c r="H12" s="55">
        <v>-36715.379999999997</v>
      </c>
      <c r="I12" s="54"/>
      <c r="J12" s="56">
        <f t="shared" si="0"/>
        <v>48097516.119999997</v>
      </c>
      <c r="K12" s="17" t="s">
        <v>1402</v>
      </c>
    </row>
    <row r="13" spans="1:11">
      <c r="A13" s="17">
        <v>1578</v>
      </c>
      <c r="B13" s="17" t="s">
        <v>1403</v>
      </c>
      <c r="C13" s="57"/>
      <c r="D13" s="58">
        <v>122333242.23999999</v>
      </c>
      <c r="E13" s="59"/>
      <c r="F13" s="57"/>
      <c r="G13" s="58">
        <v>3564553.49</v>
      </c>
      <c r="H13" s="60"/>
      <c r="I13" s="58">
        <v>-100287.25</v>
      </c>
      <c r="J13" s="61">
        <f>SUM(D13:I13)</f>
        <v>125797508.47999999</v>
      </c>
      <c r="K13" s="17" t="s">
        <v>1402</v>
      </c>
    </row>
    <row r="14" spans="1:11">
      <c r="A14" s="64">
        <v>1582</v>
      </c>
      <c r="B14" s="65" t="s">
        <v>1404</v>
      </c>
      <c r="C14" s="66">
        <v>56065226.530000001</v>
      </c>
      <c r="D14" s="67"/>
      <c r="E14" s="68"/>
      <c r="F14" s="66">
        <v>26907.5</v>
      </c>
      <c r="G14" s="67"/>
      <c r="H14" s="65"/>
      <c r="I14" s="78"/>
      <c r="J14" s="70">
        <f t="shared" si="0"/>
        <v>56092134.030000001</v>
      </c>
      <c r="K14" s="17" t="s">
        <v>1402</v>
      </c>
    </row>
    <row r="15" spans="1:11">
      <c r="A15" s="43">
        <v>1583</v>
      </c>
      <c r="B15" s="44" t="s">
        <v>1405</v>
      </c>
      <c r="C15" s="43"/>
      <c r="D15" s="71">
        <v>167494637.63999999</v>
      </c>
      <c r="E15" s="72"/>
      <c r="F15" s="43"/>
      <c r="G15" s="71">
        <v>10729.97</v>
      </c>
      <c r="H15" s="44"/>
      <c r="I15" s="79"/>
      <c r="J15" s="75">
        <f>SUM(D15:H15)</f>
        <v>167505367.60999998</v>
      </c>
      <c r="K15" s="17" t="s">
        <v>1402</v>
      </c>
    </row>
    <row r="16" spans="1:11">
      <c r="A16" s="76">
        <v>1587</v>
      </c>
      <c r="B16" s="76" t="s">
        <v>1406</v>
      </c>
      <c r="C16" s="53">
        <v>37033.800000000003</v>
      </c>
      <c r="D16" s="54"/>
      <c r="E16" s="77"/>
      <c r="F16" s="80"/>
      <c r="G16" s="81"/>
      <c r="H16" s="82"/>
      <c r="I16" s="81"/>
      <c r="J16" s="56">
        <f t="shared" si="0"/>
        <v>37033.800000000003</v>
      </c>
      <c r="K16" s="17" t="s">
        <v>1402</v>
      </c>
    </row>
    <row r="17" spans="1:11">
      <c r="A17" s="17">
        <v>1588</v>
      </c>
      <c r="B17" s="17" t="s">
        <v>1407</v>
      </c>
      <c r="C17" s="57"/>
      <c r="D17" s="58">
        <v>212422</v>
      </c>
      <c r="E17" s="59"/>
      <c r="F17" s="57"/>
      <c r="G17" s="83"/>
      <c r="H17" s="60"/>
      <c r="I17" s="83"/>
      <c r="J17" s="61">
        <f>SUM(D17:H17)</f>
        <v>212422</v>
      </c>
      <c r="K17" s="17" t="s">
        <v>1402</v>
      </c>
    </row>
    <row r="18" spans="1:11">
      <c r="A18" s="84" t="s">
        <v>1408</v>
      </c>
      <c r="B18" s="85"/>
      <c r="C18" s="86">
        <f>SUM(C6:C17)</f>
        <v>-6714399.969999996</v>
      </c>
      <c r="D18" s="87">
        <f>SUM(D6:D17)</f>
        <v>22706482.699999988</v>
      </c>
      <c r="E18" s="88">
        <f>SUM(E6:E17)</f>
        <v>-3666493.16</v>
      </c>
      <c r="F18" s="86">
        <f>SUM(F6:F17)</f>
        <v>-40185944.339999996</v>
      </c>
      <c r="G18" s="87">
        <f>SUM(G6:G17)</f>
        <v>-84885392.910000011</v>
      </c>
      <c r="H18" s="89">
        <f t="shared" ref="H18:I18" si="1">SUM(H6:H17)</f>
        <v>-3828263.23</v>
      </c>
      <c r="I18" s="87">
        <f t="shared" si="1"/>
        <v>26247715.590000004</v>
      </c>
      <c r="J18" s="88">
        <f>SUM(J6:J17)</f>
        <v>-90326295.320000127</v>
      </c>
    </row>
    <row r="19" spans="1:11">
      <c r="A19" s="90"/>
      <c r="B19" s="85" t="s">
        <v>1438</v>
      </c>
      <c r="C19" s="90"/>
      <c r="D19" s="85"/>
      <c r="E19" s="117">
        <f>C18+D18+E18</f>
        <v>12325589.569999993</v>
      </c>
      <c r="F19" s="90"/>
      <c r="G19" s="116">
        <f>F18+G18</f>
        <v>-125071337.25</v>
      </c>
      <c r="H19" s="90"/>
      <c r="I19" s="116">
        <f>H18+I18</f>
        <v>22419452.360000003</v>
      </c>
      <c r="J19" s="116">
        <f>SUM(E19:I19)</f>
        <v>-90326295.320000008</v>
      </c>
    </row>
    <row r="20" spans="1:11">
      <c r="A20" s="17" t="s">
        <v>1409</v>
      </c>
      <c r="E20" s="109"/>
      <c r="G20" s="106"/>
      <c r="I20" s="106"/>
      <c r="J20" s="115"/>
    </row>
    <row r="21" spans="1:11">
      <c r="E21" s="109"/>
      <c r="G21" s="106"/>
      <c r="I21" s="106"/>
    </row>
    <row r="22" spans="1:11">
      <c r="A22" s="90"/>
      <c r="B22" s="84" t="s">
        <v>1410</v>
      </c>
      <c r="C22" s="39" t="s">
        <v>1411</v>
      </c>
      <c r="D22" s="91" t="s">
        <v>1387</v>
      </c>
      <c r="E22" s="91" t="s">
        <v>1388</v>
      </c>
      <c r="F22" s="92" t="s">
        <v>1412</v>
      </c>
      <c r="H22" s="93" t="s">
        <v>1422</v>
      </c>
      <c r="I22" s="94"/>
      <c r="J22" s="95">
        <f>SUM(J23:J25)</f>
        <v>-90326295.320000067</v>
      </c>
    </row>
    <row r="23" spans="1:11">
      <c r="A23" s="105" t="s">
        <v>1413</v>
      </c>
      <c r="B23" s="96"/>
      <c r="C23" s="125">
        <v>-1424297.05</v>
      </c>
      <c r="D23" s="104"/>
      <c r="E23" s="104"/>
      <c r="F23" s="104">
        <f>SUM(C23:E23)</f>
        <v>-1424297.05</v>
      </c>
      <c r="H23" s="97" t="s">
        <v>1414</v>
      </c>
      <c r="I23" s="98"/>
      <c r="J23" s="99">
        <f>J6+J9+J12+J14+J16</f>
        <v>-50728607.540000007</v>
      </c>
    </row>
    <row r="24" spans="1:11">
      <c r="A24" s="118" t="s">
        <v>1415</v>
      </c>
      <c r="B24" s="96"/>
      <c r="C24" s="126">
        <v>-3272874.01</v>
      </c>
      <c r="D24" s="126">
        <v>11486.33</v>
      </c>
      <c r="E24" s="127">
        <v>-22853.5</v>
      </c>
      <c r="F24" s="128">
        <f>SUM(C24:E24)</f>
        <v>-3284241.1799999997</v>
      </c>
      <c r="H24" s="57" t="s">
        <v>1416</v>
      </c>
      <c r="I24" s="60"/>
      <c r="J24" s="101">
        <f>J7+J10+J13+J15+J17</f>
        <v>-35931194.620000064</v>
      </c>
    </row>
    <row r="25" spans="1:11">
      <c r="A25" s="118" t="s">
        <v>1417</v>
      </c>
      <c r="B25" s="96"/>
      <c r="C25" s="125">
        <v>-10923580.609999999</v>
      </c>
      <c r="D25" s="104"/>
      <c r="E25" s="104"/>
      <c r="F25" s="104">
        <f>SUM(C25:E25)</f>
        <v>-10923580.609999999</v>
      </c>
      <c r="H25" s="90" t="s">
        <v>1418</v>
      </c>
      <c r="I25" s="85"/>
      <c r="J25" s="102">
        <f>J8+J11</f>
        <v>-3666493.16</v>
      </c>
    </row>
    <row r="26" spans="1:11">
      <c r="A26" s="119" t="s">
        <v>1419</v>
      </c>
      <c r="B26" s="103"/>
      <c r="C26" s="126">
        <v>-13588905.279999999</v>
      </c>
      <c r="D26" s="129">
        <v>33723.79</v>
      </c>
      <c r="E26" s="127">
        <v>-72446.100000000006</v>
      </c>
      <c r="F26" s="128">
        <f>SUM(C26:E26)</f>
        <v>-13627627.59</v>
      </c>
    </row>
    <row r="27" spans="1:11">
      <c r="A27" s="43"/>
      <c r="B27" s="130" t="s">
        <v>1439</v>
      </c>
      <c r="C27" s="87">
        <f>SUM(C23:C26)</f>
        <v>-29209656.949999996</v>
      </c>
      <c r="D27" s="87">
        <f>SUM(D23:D26)</f>
        <v>45210.12</v>
      </c>
      <c r="E27" s="104">
        <f>SUM(E23:E26)</f>
        <v>-95299.6</v>
      </c>
      <c r="F27" s="87">
        <f>SUM(C27:E27)</f>
        <v>-29259746.429999996</v>
      </c>
    </row>
    <row r="29" spans="1:11">
      <c r="B29" s="110" t="s">
        <v>1423</v>
      </c>
      <c r="C29" s="20"/>
      <c r="D29" s="20"/>
      <c r="E29" s="20"/>
      <c r="G29" s="20" t="s">
        <v>1424</v>
      </c>
      <c r="H29" s="124" t="s">
        <v>1425</v>
      </c>
    </row>
    <row r="30" spans="1:11">
      <c r="B30" s="19" t="s">
        <v>1426</v>
      </c>
      <c r="C30" s="120">
        <v>2012</v>
      </c>
      <c r="D30" s="120">
        <v>2015</v>
      </c>
      <c r="E30" s="121">
        <v>2016</v>
      </c>
      <c r="F30" s="111">
        <v>2017</v>
      </c>
      <c r="G30" s="111">
        <v>2018</v>
      </c>
      <c r="H30" s="111">
        <v>2019</v>
      </c>
      <c r="I30" s="92" t="s">
        <v>1412</v>
      </c>
    </row>
    <row r="31" spans="1:11">
      <c r="B31" s="121" t="s">
        <v>1427</v>
      </c>
      <c r="C31" s="32"/>
      <c r="D31" s="32">
        <v>6014.4</v>
      </c>
      <c r="E31" s="32">
        <v>18043.2</v>
      </c>
      <c r="F31" s="112">
        <v>9427.7199999999993</v>
      </c>
      <c r="G31" s="112">
        <v>16175.51</v>
      </c>
      <c r="H31" s="112">
        <v>12204.49</v>
      </c>
      <c r="I31" s="113">
        <f>SUM(C31:H31)</f>
        <v>61865.32</v>
      </c>
    </row>
    <row r="32" spans="1:11">
      <c r="B32" s="121" t="s">
        <v>1428</v>
      </c>
      <c r="C32" s="32"/>
      <c r="D32" s="32">
        <v>2152.84</v>
      </c>
      <c r="E32" s="32">
        <v>6458.52</v>
      </c>
      <c r="F32" s="112">
        <v>6500.41</v>
      </c>
      <c r="G32" s="112">
        <v>11142.16</v>
      </c>
      <c r="H32" s="112">
        <v>6796.84</v>
      </c>
      <c r="I32" s="113">
        <f>SUM(C32:H32)</f>
        <v>33050.770000000004</v>
      </c>
    </row>
    <row r="33" spans="1:9">
      <c r="B33" s="121" t="s">
        <v>1429</v>
      </c>
      <c r="C33" s="32">
        <v>88169.85</v>
      </c>
      <c r="D33" s="32">
        <v>7846.76</v>
      </c>
      <c r="E33" s="32">
        <v>23540.28</v>
      </c>
      <c r="F33" s="112">
        <v>21259.23</v>
      </c>
      <c r="G33" s="112">
        <v>37840.559999999998</v>
      </c>
      <c r="H33" s="112">
        <v>24708.78</v>
      </c>
      <c r="I33" s="113">
        <f>SUM(C33:H33)</f>
        <v>203365.46</v>
      </c>
    </row>
    <row r="34" spans="1:9">
      <c r="B34" s="121" t="s">
        <v>1430</v>
      </c>
      <c r="C34" s="32">
        <v>288094.18</v>
      </c>
      <c r="D34" s="32">
        <v>149960.07999999999</v>
      </c>
      <c r="E34" s="32">
        <v>449880.24</v>
      </c>
      <c r="F34" s="112">
        <v>389282.77</v>
      </c>
      <c r="G34" s="112">
        <v>713639.8</v>
      </c>
      <c r="H34" s="112">
        <v>532662.52</v>
      </c>
      <c r="I34" s="113">
        <f>SUM(C34:G34)</f>
        <v>1990857.07</v>
      </c>
    </row>
    <row r="35" spans="1:9">
      <c r="B35" s="121" t="s">
        <v>1431</v>
      </c>
      <c r="C35" s="32"/>
      <c r="D35" s="32">
        <v>15075.2</v>
      </c>
      <c r="E35" s="32">
        <v>45225.599999999999</v>
      </c>
      <c r="F35" s="112">
        <v>32528.41</v>
      </c>
      <c r="G35" s="112">
        <v>61751.86</v>
      </c>
      <c r="H35" s="112">
        <v>43101.41</v>
      </c>
      <c r="I35" s="113">
        <f t="shared" ref="I35:I41" si="2">SUM(C35:H35)</f>
        <v>197682.48</v>
      </c>
    </row>
    <row r="36" spans="1:9">
      <c r="B36" s="121" t="s">
        <v>1432</v>
      </c>
      <c r="C36" s="32"/>
      <c r="D36" s="32">
        <v>1268.5999999999999</v>
      </c>
      <c r="E36" s="32">
        <v>3805.8</v>
      </c>
      <c r="F36" s="112">
        <v>1771.21</v>
      </c>
      <c r="G36" s="112">
        <v>2747.7</v>
      </c>
      <c r="H36" s="112">
        <v>2141.1</v>
      </c>
      <c r="I36" s="113">
        <f t="shared" si="2"/>
        <v>11734.41</v>
      </c>
    </row>
    <row r="37" spans="1:9">
      <c r="B37" s="121" t="s">
        <v>1433</v>
      </c>
      <c r="C37" s="32"/>
      <c r="D37" s="32">
        <v>42098.6</v>
      </c>
      <c r="E37" s="32">
        <v>126295.8</v>
      </c>
      <c r="F37" s="112">
        <v>81106.850000000006</v>
      </c>
      <c r="G37" s="112">
        <v>139840.32000000001</v>
      </c>
      <c r="H37" s="112">
        <v>103429.36</v>
      </c>
      <c r="I37" s="113">
        <f t="shared" si="2"/>
        <v>492770.93</v>
      </c>
    </row>
    <row r="38" spans="1:9">
      <c r="B38" s="121" t="s">
        <v>1434</v>
      </c>
      <c r="C38" s="32">
        <v>89444.05</v>
      </c>
      <c r="D38" s="32">
        <v>54423.64</v>
      </c>
      <c r="E38" s="32">
        <v>163270.92000000001</v>
      </c>
      <c r="F38" s="112">
        <v>75686.39</v>
      </c>
      <c r="G38" s="112">
        <v>138330.85</v>
      </c>
      <c r="H38" s="112">
        <v>334012.7</v>
      </c>
      <c r="I38" s="113">
        <f t="shared" si="2"/>
        <v>855168.55</v>
      </c>
    </row>
    <row r="39" spans="1:9">
      <c r="B39" s="121" t="s">
        <v>1435</v>
      </c>
      <c r="C39" s="32"/>
      <c r="D39" s="32">
        <v>85894.36</v>
      </c>
      <c r="E39" s="32">
        <v>257683.08</v>
      </c>
      <c r="F39" s="112">
        <v>176418.36</v>
      </c>
      <c r="G39" s="112">
        <v>322542.02</v>
      </c>
      <c r="H39" s="112">
        <v>222077.55</v>
      </c>
      <c r="I39" s="113">
        <f t="shared" si="2"/>
        <v>1064615.3700000001</v>
      </c>
    </row>
    <row r="40" spans="1:9">
      <c r="B40" s="121" t="s">
        <v>1436</v>
      </c>
      <c r="C40" s="32"/>
      <c r="D40" s="32">
        <v>10712.6</v>
      </c>
      <c r="E40" s="32">
        <v>32137.8</v>
      </c>
      <c r="F40" s="112">
        <v>25949.8</v>
      </c>
      <c r="G40" s="112">
        <v>41544.57</v>
      </c>
      <c r="H40" s="112">
        <v>25758.400000000001</v>
      </c>
      <c r="I40" s="113">
        <f t="shared" si="2"/>
        <v>136103.16999999998</v>
      </c>
    </row>
    <row r="41" spans="1:9">
      <c r="B41" s="122" t="s">
        <v>1437</v>
      </c>
      <c r="C41" s="29"/>
      <c r="D41" s="123">
        <v>4824.92</v>
      </c>
      <c r="E41" s="123">
        <v>14474.76</v>
      </c>
      <c r="F41" s="114">
        <v>9335.77</v>
      </c>
      <c r="G41" s="114">
        <v>19391.38</v>
      </c>
      <c r="H41" s="114">
        <v>16225.75</v>
      </c>
      <c r="I41" s="113">
        <f t="shared" si="2"/>
        <v>64252.58</v>
      </c>
    </row>
    <row r="42" spans="1:9">
      <c r="B42" s="121"/>
      <c r="C42" s="32"/>
      <c r="D42" s="32"/>
      <c r="E42" s="32"/>
      <c r="F42" s="112"/>
      <c r="G42" s="112"/>
      <c r="H42" s="112"/>
      <c r="I42" s="113">
        <f>SUM(C42:F42)</f>
        <v>0</v>
      </c>
    </row>
    <row r="43" spans="1:9">
      <c r="B43" s="121" t="s">
        <v>1412</v>
      </c>
      <c r="C43" s="32">
        <f t="shared" ref="C43:I43" si="3">SUM(C31:C42)</f>
        <v>465708.08</v>
      </c>
      <c r="D43" s="32">
        <f t="shared" si="3"/>
        <v>380271.99999999994</v>
      </c>
      <c r="E43" s="32">
        <f t="shared" si="3"/>
        <v>1140816.0000000002</v>
      </c>
      <c r="F43" s="112">
        <f t="shared" si="3"/>
        <v>829266.92</v>
      </c>
      <c r="G43" s="112">
        <f t="shared" si="3"/>
        <v>1504946.73</v>
      </c>
      <c r="H43" s="112">
        <f t="shared" si="3"/>
        <v>1323118.8999999999</v>
      </c>
      <c r="I43" s="112">
        <f t="shared" si="3"/>
        <v>5111466.1100000003</v>
      </c>
    </row>
    <row r="44" spans="1:9">
      <c r="B44" s="20"/>
      <c r="C44" s="21">
        <f>465708.08-C43</f>
        <v>0</v>
      </c>
      <c r="D44" s="21">
        <f>380272-D43</f>
        <v>0</v>
      </c>
      <c r="E44" s="21">
        <f>1140816-E43</f>
        <v>0</v>
      </c>
      <c r="F44" s="108">
        <f>829266.92-F43</f>
        <v>0</v>
      </c>
      <c r="G44" s="108">
        <f>1504946.73-G43</f>
        <v>0</v>
      </c>
      <c r="H44" s="108">
        <f>H43-1323118.9</f>
        <v>0</v>
      </c>
      <c r="I44" s="108"/>
    </row>
    <row r="47" spans="1:9">
      <c r="A47" s="131" t="s">
        <v>1445</v>
      </c>
      <c r="B47" s="139" t="s">
        <v>1444</v>
      </c>
      <c r="C47" s="143" t="s">
        <v>1470</v>
      </c>
      <c r="D47" s="144"/>
      <c r="E47" s="153">
        <v>2021</v>
      </c>
      <c r="F47" s="132">
        <v>2022</v>
      </c>
      <c r="G47" s="131" t="s">
        <v>1471</v>
      </c>
      <c r="H47" s="131" t="s">
        <v>1446</v>
      </c>
      <c r="I47" s="131" t="s">
        <v>1447</v>
      </c>
    </row>
    <row r="48" spans="1:9">
      <c r="A48" s="133">
        <v>4997</v>
      </c>
      <c r="B48" s="140" t="s">
        <v>1448</v>
      </c>
      <c r="C48" s="147" t="s">
        <v>1449</v>
      </c>
      <c r="D48" s="84"/>
      <c r="E48" s="154">
        <v>295434.94</v>
      </c>
      <c r="F48" s="135">
        <v>139591.95000000001</v>
      </c>
      <c r="G48" s="155">
        <f>(F48/E48)*100</f>
        <v>47.249641494672233</v>
      </c>
      <c r="H48" s="156">
        <f>(F48/F54)*100</f>
        <v>4.2183303812030974</v>
      </c>
      <c r="I48" s="156">
        <f>(F48/F63)*100</f>
        <v>1.0610178533860541</v>
      </c>
    </row>
    <row r="49" spans="1:9">
      <c r="A49" s="133">
        <v>5003</v>
      </c>
      <c r="B49" s="140" t="s">
        <v>1450</v>
      </c>
      <c r="C49" s="100" t="s">
        <v>1451</v>
      </c>
      <c r="D49" s="96"/>
      <c r="E49" s="107">
        <v>471056.39</v>
      </c>
      <c r="F49" s="135">
        <v>288396.89</v>
      </c>
      <c r="G49" s="155">
        <f t="shared" ref="G49:G63" si="4">(F49/E49)*100</f>
        <v>61.223432294379876</v>
      </c>
      <c r="H49" s="156">
        <f>(F49/F54)*100</f>
        <v>8.7150681893295978</v>
      </c>
      <c r="I49" s="156">
        <f>(F49/F63)*100</f>
        <v>2.1920622869084783</v>
      </c>
    </row>
    <row r="50" spans="1:9">
      <c r="A50" s="133">
        <v>5010</v>
      </c>
      <c r="B50" s="140" t="s">
        <v>1452</v>
      </c>
      <c r="C50" s="147" t="s">
        <v>1453</v>
      </c>
      <c r="D50" s="84"/>
      <c r="E50" s="154">
        <v>38507.879999999997</v>
      </c>
      <c r="F50" s="135">
        <v>74118.460000000006</v>
      </c>
      <c r="G50" s="155">
        <f t="shared" si="4"/>
        <v>192.47608541420615</v>
      </c>
      <c r="H50" s="156">
        <f>(F50/F54)*100</f>
        <v>2.2397864033419297</v>
      </c>
      <c r="I50" s="156">
        <f>(F50/F63)*100</f>
        <v>0.5633634985791095</v>
      </c>
    </row>
    <row r="51" spans="1:9">
      <c r="A51" s="133">
        <v>5013</v>
      </c>
      <c r="B51" s="140" t="s">
        <v>1454</v>
      </c>
      <c r="C51" s="100" t="s">
        <v>1455</v>
      </c>
      <c r="D51" s="96"/>
      <c r="E51" s="107">
        <v>219159.28</v>
      </c>
      <c r="F51" s="135">
        <v>216034.5</v>
      </c>
      <c r="G51" s="155">
        <f t="shared" si="4"/>
        <v>98.574196812473559</v>
      </c>
      <c r="H51" s="156">
        <f>(F51/F54)*100</f>
        <v>6.528348480969143</v>
      </c>
      <c r="I51" s="156">
        <f>(F51/F63)*100</f>
        <v>1.6420464177721532</v>
      </c>
    </row>
    <row r="52" spans="1:9">
      <c r="A52" s="133">
        <v>5017</v>
      </c>
      <c r="B52" s="140" t="s">
        <v>1456</v>
      </c>
      <c r="C52" s="147" t="s">
        <v>1457</v>
      </c>
      <c r="D52" s="84"/>
      <c r="E52" s="154">
        <v>3836.55</v>
      </c>
      <c r="F52" s="135">
        <v>3836.55</v>
      </c>
      <c r="G52" s="155">
        <f t="shared" si="4"/>
        <v>100</v>
      </c>
      <c r="H52" s="156">
        <f>(F52/F54)*100</f>
        <v>0.11593673864434692</v>
      </c>
      <c r="I52" s="156">
        <f>(F52/F63)*100</f>
        <v>2.9161051517714785E-2</v>
      </c>
    </row>
    <row r="53" spans="1:9">
      <c r="A53" s="136">
        <v>122</v>
      </c>
      <c r="B53" s="141" t="s">
        <v>1458</v>
      </c>
      <c r="C53" s="145" t="s">
        <v>1459</v>
      </c>
      <c r="D53" s="96"/>
      <c r="E53" s="150">
        <v>3171972.84</v>
      </c>
      <c r="F53" s="135">
        <v>2587197.02</v>
      </c>
      <c r="G53" s="155">
        <f t="shared" si="4"/>
        <v>81.564286660159425</v>
      </c>
      <c r="H53" s="156">
        <f>(F53/F54)*100</f>
        <v>78.18252980651188</v>
      </c>
      <c r="I53" s="156">
        <f>(F53/F63)*100</f>
        <v>19.664903516622527</v>
      </c>
    </row>
    <row r="54" spans="1:9">
      <c r="A54" s="134"/>
      <c r="B54" s="142" t="s">
        <v>927</v>
      </c>
      <c r="C54" s="148" t="s">
        <v>1460</v>
      </c>
      <c r="D54" s="84"/>
      <c r="E54" s="151">
        <f>SUM(E48:E53)</f>
        <v>4199967.88</v>
      </c>
      <c r="F54" s="137">
        <f>SUM(F48:F53)</f>
        <v>3309175.37</v>
      </c>
      <c r="G54" s="157">
        <f t="shared" si="4"/>
        <v>78.790492321574618</v>
      </c>
      <c r="H54" s="158">
        <f>SUM(H48:H53)</f>
        <v>100</v>
      </c>
      <c r="I54" s="159">
        <f>(F54/F63)*100</f>
        <v>25.152554624786038</v>
      </c>
    </row>
    <row r="55" spans="1:9">
      <c r="A55" s="131" t="s">
        <v>1445</v>
      </c>
      <c r="B55" s="139" t="s">
        <v>1444</v>
      </c>
      <c r="C55" s="146" t="s">
        <v>1472</v>
      </c>
      <c r="D55" s="96"/>
      <c r="E55" s="153">
        <v>2021</v>
      </c>
      <c r="F55" s="149">
        <v>2022</v>
      </c>
      <c r="G55" s="160"/>
      <c r="H55" s="131" t="s">
        <v>1461</v>
      </c>
      <c r="I55" s="156"/>
    </row>
    <row r="56" spans="1:9">
      <c r="A56" s="133">
        <v>5102</v>
      </c>
      <c r="B56" s="140" t="s">
        <v>1462</v>
      </c>
      <c r="C56" s="147" t="s">
        <v>1449</v>
      </c>
      <c r="D56" s="84"/>
      <c r="E56" s="154">
        <v>3030765.05</v>
      </c>
      <c r="F56" s="135">
        <v>2820093.1</v>
      </c>
      <c r="G56" s="157">
        <f t="shared" si="4"/>
        <v>93.048885462104707</v>
      </c>
      <c r="H56" s="156">
        <f>(F56/F62)*100</f>
        <v>28.638402036583798</v>
      </c>
      <c r="I56" s="156">
        <f>(F56/F63)*100</f>
        <v>21.435112320666221</v>
      </c>
    </row>
    <row r="57" spans="1:9">
      <c r="A57" s="133">
        <v>5108</v>
      </c>
      <c r="B57" s="140" t="s">
        <v>1463</v>
      </c>
      <c r="C57" s="100" t="s">
        <v>1451</v>
      </c>
      <c r="D57" s="96"/>
      <c r="E57" s="107">
        <v>1524428.16</v>
      </c>
      <c r="F57" s="135">
        <v>1667943.92</v>
      </c>
      <c r="G57" s="157">
        <f t="shared" si="4"/>
        <v>109.41439969201303</v>
      </c>
      <c r="H57" s="156">
        <f>(F57/F62)*100</f>
        <v>16.938181422250054</v>
      </c>
      <c r="I57" s="156">
        <f>(F57/F63)*100</f>
        <v>12.677796087573245</v>
      </c>
    </row>
    <row r="58" spans="1:9">
      <c r="A58" s="133">
        <v>6511</v>
      </c>
      <c r="B58" s="140" t="s">
        <v>1464</v>
      </c>
      <c r="C58" s="147" t="s">
        <v>1453</v>
      </c>
      <c r="D58" s="84"/>
      <c r="E58" s="154">
        <v>406538.5</v>
      </c>
      <c r="F58" s="135">
        <v>299679.71000000002</v>
      </c>
      <c r="G58" s="157">
        <f t="shared" si="4"/>
        <v>73.714964265377077</v>
      </c>
      <c r="H58" s="156">
        <f>(F58/F62)*100</f>
        <v>3.0432853501137402</v>
      </c>
      <c r="I58" s="156">
        <f>(F58/F63)*100</f>
        <v>2.2778213400382703</v>
      </c>
    </row>
    <row r="59" spans="1:9">
      <c r="A59" s="133">
        <v>6512</v>
      </c>
      <c r="B59" s="140" t="s">
        <v>1465</v>
      </c>
      <c r="C59" s="100" t="s">
        <v>1455</v>
      </c>
      <c r="D59" s="96"/>
      <c r="E59" s="107">
        <v>33884.43</v>
      </c>
      <c r="F59" s="135">
        <v>66112.62</v>
      </c>
      <c r="G59" s="157">
        <f t="shared" si="4"/>
        <v>195.11209130565277</v>
      </c>
      <c r="H59" s="156">
        <f>(F59/F62)*100</f>
        <v>0.67138201616531401</v>
      </c>
      <c r="I59" s="156">
        <f>(F59/F63)*100</f>
        <v>0.50251228780834356</v>
      </c>
    </row>
    <row r="60" spans="1:9">
      <c r="A60" s="133">
        <v>6513</v>
      </c>
      <c r="B60" s="140" t="s">
        <v>1466</v>
      </c>
      <c r="C60" s="147" t="s">
        <v>1457</v>
      </c>
      <c r="D60" s="84"/>
      <c r="E60" s="154">
        <v>2894.87</v>
      </c>
      <c r="F60" s="135">
        <v>3924.92</v>
      </c>
      <c r="G60" s="157">
        <f t="shared" si="4"/>
        <v>135.58190868674586</v>
      </c>
      <c r="H60" s="156">
        <f>(F60/F62)*100</f>
        <v>3.9858058913526111E-2</v>
      </c>
      <c r="I60" s="156">
        <f>(F60/F63)*100</f>
        <v>2.9832738872922052E-2</v>
      </c>
    </row>
    <row r="61" spans="1:9">
      <c r="A61" s="136">
        <v>393</v>
      </c>
      <c r="B61" s="141" t="s">
        <v>1467</v>
      </c>
      <c r="C61" s="145" t="s">
        <v>1459</v>
      </c>
      <c r="D61" s="96"/>
      <c r="E61" s="150">
        <v>6001337.3300000001</v>
      </c>
      <c r="F61" s="135">
        <v>4989488.9400000004</v>
      </c>
      <c r="G61" s="157">
        <f t="shared" si="4"/>
        <v>83.139618149076782</v>
      </c>
      <c r="H61" s="156">
        <f>(F61/F62)*100</f>
        <v>50.668891115973565</v>
      </c>
      <c r="I61" s="156">
        <f>(F61/F63)*100</f>
        <v>37.924370600254946</v>
      </c>
    </row>
    <row r="62" spans="1:9">
      <c r="B62" s="142" t="s">
        <v>931</v>
      </c>
      <c r="C62" s="148" t="s">
        <v>1468</v>
      </c>
      <c r="D62" s="84"/>
      <c r="E62" s="151">
        <f>SUM(E48:E60)</f>
        <v>13400467.769999998</v>
      </c>
      <c r="F62" s="137">
        <f>SUM(F56:F61)</f>
        <v>9847243.2100000009</v>
      </c>
      <c r="G62" s="157">
        <f>(F62/E62)*100</f>
        <v>73.484324420713875</v>
      </c>
      <c r="H62" s="158">
        <f>SUM(H56:H61)</f>
        <v>100</v>
      </c>
      <c r="I62" s="159">
        <f>(F62/F63)*100</f>
        <v>74.847445375213951</v>
      </c>
    </row>
    <row r="63" spans="1:9">
      <c r="B63" s="142" t="s">
        <v>1469</v>
      </c>
      <c r="C63" s="43" t="s">
        <v>1473</v>
      </c>
      <c r="D63" s="103"/>
      <c r="E63" s="152">
        <f>E54+E62</f>
        <v>17600435.649999999</v>
      </c>
      <c r="F63" s="138">
        <f>F54+F62</f>
        <v>13156418.580000002</v>
      </c>
      <c r="G63" s="157">
        <f t="shared" si="4"/>
        <v>74.750528007526924</v>
      </c>
      <c r="H63" s="131"/>
      <c r="I63" s="161">
        <f>I54+I62</f>
        <v>99.999999999999986</v>
      </c>
    </row>
    <row r="65" spans="2:8">
      <c r="B65" s="17" t="s">
        <v>1474</v>
      </c>
      <c r="G65" s="131"/>
      <c r="H65" s="131" t="s">
        <v>1446</v>
      </c>
    </row>
    <row r="66" spans="2:8">
      <c r="F66" s="109">
        <f>E54-F54</f>
        <v>890792.50999999978</v>
      </c>
      <c r="G66" s="108">
        <f>(F66/E54)*100</f>
        <v>21.209507678425382</v>
      </c>
      <c r="H66" s="108">
        <f>(F66/F68)*100</f>
        <v>20.044758963988418</v>
      </c>
    </row>
    <row r="67" spans="2:8">
      <c r="F67" s="109">
        <f>E62-F62</f>
        <v>3553224.5599999968</v>
      </c>
      <c r="G67" s="108">
        <f>(F67/E62)*100</f>
        <v>26.515675579286118</v>
      </c>
      <c r="H67" s="108">
        <f>(F67/F68)*100</f>
        <v>79.955241036011586</v>
      </c>
    </row>
    <row r="68" spans="2:8">
      <c r="F68" s="162">
        <f>SUM(F66:F67)</f>
        <v>4444017.0699999966</v>
      </c>
      <c r="G68" s="162">
        <f>SUM(G66:G67)</f>
        <v>47.7251832577115</v>
      </c>
      <c r="H68" s="162">
        <f>SUM(H66:H67)</f>
        <v>100</v>
      </c>
    </row>
    <row r="69" spans="2:8">
      <c r="F69" s="109"/>
    </row>
  </sheetData>
  <mergeCells count="3">
    <mergeCell ref="C4:D4"/>
    <mergeCell ref="F4:G4"/>
    <mergeCell ref="H4:I4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104"/>
  <sheetViews>
    <sheetView topLeftCell="A44" workbookViewId="0">
      <selection activeCell="K95" sqref="K95"/>
    </sheetView>
  </sheetViews>
  <sheetFormatPr defaultRowHeight="8.25"/>
  <cols>
    <col min="1" max="1" width="5.140625" style="163" bestFit="1" customWidth="1"/>
    <col min="2" max="2" width="22.28515625" style="163" bestFit="1" customWidth="1"/>
    <col min="3" max="3" width="11.85546875" style="163" bestFit="1" customWidth="1"/>
    <col min="4" max="4" width="12.7109375" style="163" bestFit="1" customWidth="1"/>
    <col min="5" max="5" width="7.7109375" style="163" bestFit="1" customWidth="1"/>
    <col min="6" max="6" width="6.28515625" style="163" bestFit="1" customWidth="1"/>
    <col min="7" max="7" width="10.28515625" style="166" customWidth="1"/>
    <col min="8" max="8" width="17.5703125" style="163" bestFit="1" customWidth="1"/>
    <col min="9" max="9" width="12.42578125" style="163" bestFit="1" customWidth="1"/>
    <col min="10" max="10" width="12.7109375" style="163" bestFit="1" customWidth="1"/>
    <col min="11" max="11" width="9.5703125" style="163" bestFit="1" customWidth="1"/>
    <col min="12" max="12" width="6" style="163" bestFit="1" customWidth="1"/>
    <col min="13" max="13" width="9.7109375" style="163" bestFit="1" customWidth="1"/>
    <col min="14" max="16384" width="9.140625" style="163"/>
  </cols>
  <sheetData>
    <row r="1" spans="1:12">
      <c r="B1" s="164" t="s">
        <v>1369</v>
      </c>
      <c r="C1" s="165" t="s">
        <v>1475</v>
      </c>
      <c r="D1" s="163" t="s">
        <v>1476</v>
      </c>
      <c r="E1" s="163" t="s">
        <v>1477</v>
      </c>
      <c r="I1" s="163" t="s">
        <v>1478</v>
      </c>
      <c r="K1" s="163" t="s">
        <v>1680</v>
      </c>
    </row>
    <row r="2" spans="1:12" s="166" customFormat="1">
      <c r="A2" s="167"/>
      <c r="B2" s="168" t="s">
        <v>1479</v>
      </c>
      <c r="C2" s="169">
        <v>2021</v>
      </c>
      <c r="D2" s="170">
        <v>2022</v>
      </c>
      <c r="E2" s="171" t="s">
        <v>1480</v>
      </c>
      <c r="F2" s="172" t="s">
        <v>1481</v>
      </c>
      <c r="G2" s="171"/>
      <c r="H2" s="171" t="s">
        <v>1482</v>
      </c>
      <c r="I2" s="170">
        <v>2021</v>
      </c>
      <c r="J2" s="169">
        <v>2022</v>
      </c>
      <c r="K2" s="172" t="s">
        <v>1480</v>
      </c>
      <c r="L2" s="171" t="s">
        <v>1481</v>
      </c>
    </row>
    <row r="3" spans="1:12" s="166" customFormat="1">
      <c r="A3" s="166" t="s">
        <v>1679</v>
      </c>
      <c r="B3" s="173" t="s">
        <v>1483</v>
      </c>
      <c r="C3" s="174">
        <f>C4+C29</f>
        <v>118131595.77</v>
      </c>
      <c r="D3" s="175">
        <f>D4+D29</f>
        <v>130247199.69999999</v>
      </c>
      <c r="E3" s="176"/>
      <c r="F3" s="164">
        <f>((D3-C3)/C3)*100</f>
        <v>10.256023251890076</v>
      </c>
      <c r="G3" s="177" t="s">
        <v>1679</v>
      </c>
      <c r="H3" s="177" t="s">
        <v>1484</v>
      </c>
      <c r="I3" s="175">
        <f>I4+I29</f>
        <v>156736109.35000002</v>
      </c>
      <c r="J3" s="174">
        <f>J4+J29</f>
        <v>219664311.47999999</v>
      </c>
      <c r="K3" s="178"/>
      <c r="L3" s="176">
        <f>((J3-I3)/I3)*100</f>
        <v>40.149141375889307</v>
      </c>
    </row>
    <row r="4" spans="1:12">
      <c r="A4" s="166" t="s">
        <v>1485</v>
      </c>
      <c r="B4" s="179" t="s">
        <v>402</v>
      </c>
      <c r="C4" s="180">
        <f>SUM(C5:C28)</f>
        <v>69752371.269999996</v>
      </c>
      <c r="D4" s="181">
        <f>SUM(D5:D28)</f>
        <v>76037329.349999994</v>
      </c>
      <c r="E4" s="180">
        <f>SUM(E5:E28)</f>
        <v>100.00000000000003</v>
      </c>
      <c r="F4" s="182">
        <f>((D4-C4)/C4)*100</f>
        <v>9.010386264392297</v>
      </c>
      <c r="G4" s="177" t="s">
        <v>1486</v>
      </c>
      <c r="H4" s="179" t="s">
        <v>443</v>
      </c>
      <c r="I4" s="181">
        <f>SUM(I5:I18)</f>
        <v>8884298.3499999996</v>
      </c>
      <c r="J4" s="180">
        <f>SUM(J5:J18)</f>
        <v>9878260.7599999998</v>
      </c>
      <c r="K4" s="181">
        <f>SUM(K5:K18)</f>
        <v>100</v>
      </c>
      <c r="L4" s="183">
        <f>((J4-I4)/I4)*100</f>
        <v>11.187854919347686</v>
      </c>
    </row>
    <row r="5" spans="1:12">
      <c r="A5" s="163" t="s">
        <v>1487</v>
      </c>
      <c r="B5" s="184" t="s">
        <v>1488</v>
      </c>
      <c r="C5" s="185">
        <v>21470164.649999999</v>
      </c>
      <c r="D5" s="186">
        <v>15902592.720000001</v>
      </c>
      <c r="E5" s="187">
        <f>(D5/D4)*100</f>
        <v>20.914191563462641</v>
      </c>
      <c r="F5" s="164">
        <f>((D5-C5)/C5)*100</f>
        <v>-25.931668530543838</v>
      </c>
      <c r="G5" s="188" t="s">
        <v>1489</v>
      </c>
      <c r="H5" s="184" t="s">
        <v>1490</v>
      </c>
      <c r="I5" s="186">
        <v>1496302.41</v>
      </c>
      <c r="J5" s="185">
        <v>2932548.62</v>
      </c>
      <c r="K5" s="178">
        <f>(J5/J4)*100</f>
        <v>29.686892169062361</v>
      </c>
      <c r="L5" s="176">
        <f>((J5-I5)/I5)*100</f>
        <v>95.986359468605031</v>
      </c>
    </row>
    <row r="6" spans="1:12">
      <c r="A6" s="163" t="s">
        <v>1491</v>
      </c>
      <c r="B6" s="184" t="s">
        <v>1492</v>
      </c>
      <c r="C6" s="185">
        <v>0</v>
      </c>
      <c r="D6" s="189">
        <f>1337080.92+1419034.09</f>
        <v>2756115.01</v>
      </c>
      <c r="E6" s="187">
        <f>(D6/D4)*100</f>
        <v>3.6246867605167932</v>
      </c>
      <c r="F6" s="164"/>
      <c r="G6" s="188" t="s">
        <v>1493</v>
      </c>
      <c r="H6" s="184" t="s">
        <v>1494</v>
      </c>
      <c r="I6" s="186">
        <v>24848.34</v>
      </c>
      <c r="J6" s="185">
        <v>29575.17</v>
      </c>
      <c r="K6" s="178">
        <f>(J6/J4)*100</f>
        <v>0.29939653060950377</v>
      </c>
      <c r="L6" s="176">
        <f t="shared" ref="L6:L7" si="0">((J6-I6)/I6)*100</f>
        <v>19.022719425120542</v>
      </c>
    </row>
    <row r="7" spans="1:12">
      <c r="A7" s="163" t="s">
        <v>1495</v>
      </c>
      <c r="B7" s="184" t="s">
        <v>1496</v>
      </c>
      <c r="C7" s="185">
        <v>1446946.67</v>
      </c>
      <c r="D7" s="186">
        <v>1976262.3</v>
      </c>
      <c r="E7" s="187">
        <f>(D7/D4)*100</f>
        <v>2.599068532382641</v>
      </c>
      <c r="F7" s="164">
        <f t="shared" ref="F7:F39" si="1">((D7-C7)/C7)*100</f>
        <v>36.581557632666595</v>
      </c>
      <c r="G7" s="188" t="s">
        <v>1497</v>
      </c>
      <c r="H7" s="184" t="s">
        <v>1498</v>
      </c>
      <c r="I7" s="186">
        <v>12332.63</v>
      </c>
      <c r="J7" s="185">
        <v>17616.419999999998</v>
      </c>
      <c r="K7" s="178">
        <f>(J7/J4)*100</f>
        <v>0.17833523965407044</v>
      </c>
      <c r="L7" s="176">
        <f t="shared" si="0"/>
        <v>42.843983805562964</v>
      </c>
    </row>
    <row r="8" spans="1:12">
      <c r="A8" s="163" t="s">
        <v>1499</v>
      </c>
      <c r="B8" s="184" t="s">
        <v>1500</v>
      </c>
      <c r="C8" s="185">
        <v>265718.59000000003</v>
      </c>
      <c r="D8" s="186">
        <v>6654.5</v>
      </c>
      <c r="E8" s="187">
        <f>(D8/D4)*100</f>
        <v>8.7516224687078648E-3</v>
      </c>
      <c r="F8" s="164">
        <f t="shared" si="1"/>
        <v>-97.495658847203728</v>
      </c>
      <c r="G8" s="188" t="s">
        <v>1501</v>
      </c>
      <c r="H8" s="184" t="s">
        <v>1502</v>
      </c>
      <c r="I8" s="186"/>
      <c r="J8" s="185">
        <v>69415.789999999994</v>
      </c>
      <c r="K8" s="178">
        <f>(J8/J4)*100</f>
        <v>0.70271267064628484</v>
      </c>
      <c r="L8" s="176"/>
    </row>
    <row r="9" spans="1:12">
      <c r="A9" s="163" t="s">
        <v>1503</v>
      </c>
      <c r="B9" s="184" t="s">
        <v>1500</v>
      </c>
      <c r="C9" s="185">
        <v>168207.42</v>
      </c>
      <c r="D9" s="186">
        <v>304.23</v>
      </c>
      <c r="E9" s="187">
        <f>(D9/D4)*100</f>
        <v>4.0010610919753459E-4</v>
      </c>
      <c r="F9" s="164">
        <f t="shared" si="1"/>
        <v>-99.819134019177042</v>
      </c>
      <c r="G9" s="188" t="s">
        <v>1504</v>
      </c>
      <c r="H9" s="184" t="s">
        <v>1505</v>
      </c>
      <c r="I9" s="186">
        <v>113703.34</v>
      </c>
      <c r="J9" s="185">
        <v>88592.74</v>
      </c>
      <c r="K9" s="178">
        <f>(J9/J4)*100</f>
        <v>0.89684552931360362</v>
      </c>
      <c r="L9" s="176">
        <f t="shared" ref="L9:L13" si="2">((J9-I9)/I9)*100</f>
        <v>-22.084311683368309</v>
      </c>
    </row>
    <row r="10" spans="1:12">
      <c r="A10" s="163" t="s">
        <v>1506</v>
      </c>
      <c r="B10" s="184" t="s">
        <v>1500</v>
      </c>
      <c r="C10" s="185">
        <v>136030.39999999999</v>
      </c>
      <c r="D10" s="186">
        <v>110492.36</v>
      </c>
      <c r="E10" s="187">
        <f>(D10/D4)*100</f>
        <v>0.14531330984995991</v>
      </c>
      <c r="F10" s="164">
        <f t="shared" si="1"/>
        <v>-18.773774097554661</v>
      </c>
      <c r="G10" s="188" t="s">
        <v>1507</v>
      </c>
      <c r="H10" s="184" t="s">
        <v>1505</v>
      </c>
      <c r="I10" s="186">
        <v>2900.25</v>
      </c>
      <c r="J10" s="185">
        <v>9.33</v>
      </c>
      <c r="K10" s="178">
        <f>(J10/J4)*100</f>
        <v>9.4449824991256872E-5</v>
      </c>
      <c r="L10" s="176">
        <f t="shared" si="2"/>
        <v>-99.678303594517715</v>
      </c>
    </row>
    <row r="11" spans="1:12">
      <c r="A11" s="163" t="s">
        <v>1508</v>
      </c>
      <c r="B11" s="184" t="s">
        <v>1509</v>
      </c>
      <c r="C11" s="185">
        <v>34735.06</v>
      </c>
      <c r="D11" s="186">
        <v>12239.02</v>
      </c>
      <c r="E11" s="187">
        <f>(D11/D4)*100</f>
        <v>1.6096067687574565E-2</v>
      </c>
      <c r="F11" s="164">
        <f t="shared" si="1"/>
        <v>-64.764649895523434</v>
      </c>
      <c r="G11" s="188" t="s">
        <v>1510</v>
      </c>
      <c r="H11" s="184" t="s">
        <v>1505</v>
      </c>
      <c r="I11" s="186">
        <v>630.37</v>
      </c>
      <c r="J11" s="185">
        <v>402.42</v>
      </c>
      <c r="K11" s="178">
        <f>(J11/J4)*100</f>
        <v>4.073794059269195E-3</v>
      </c>
      <c r="L11" s="176">
        <f t="shared" si="2"/>
        <v>-36.161302092421913</v>
      </c>
    </row>
    <row r="12" spans="1:12">
      <c r="A12" s="163" t="s">
        <v>1511</v>
      </c>
      <c r="B12" s="184" t="s">
        <v>1512</v>
      </c>
      <c r="C12" s="185">
        <v>1027995.04</v>
      </c>
      <c r="D12" s="186">
        <v>721978.35</v>
      </c>
      <c r="E12" s="187">
        <f>(D12/D4)*100</f>
        <v>0.94950513934640191</v>
      </c>
      <c r="F12" s="164">
        <f t="shared" si="1"/>
        <v>-29.768304135008282</v>
      </c>
      <c r="G12" s="188" t="s">
        <v>1513</v>
      </c>
      <c r="H12" s="184" t="s">
        <v>1514</v>
      </c>
      <c r="I12" s="186">
        <v>4977280.8</v>
      </c>
      <c r="J12" s="185">
        <v>4761760.82</v>
      </c>
      <c r="K12" s="178">
        <f>(J12/J4)*100</f>
        <v>48.204445455436634</v>
      </c>
      <c r="L12" s="176">
        <f t="shared" si="2"/>
        <v>-4.330074766928953</v>
      </c>
    </row>
    <row r="13" spans="1:12">
      <c r="A13" s="163" t="s">
        <v>1515</v>
      </c>
      <c r="B13" s="184" t="s">
        <v>1516</v>
      </c>
      <c r="C13" s="185">
        <v>848767.43</v>
      </c>
      <c r="D13" s="186">
        <v>846011.02</v>
      </c>
      <c r="E13" s="187">
        <f>(D13/D4)*100</f>
        <v>1.1126258999784295</v>
      </c>
      <c r="F13" s="164">
        <f t="shared" si="1"/>
        <v>-0.32475445010891058</v>
      </c>
      <c r="G13" s="188" t="s">
        <v>1517</v>
      </c>
      <c r="H13" s="184" t="s">
        <v>1518</v>
      </c>
      <c r="I13" s="186">
        <v>2677.53</v>
      </c>
      <c r="J13" s="185">
        <v>692.87</v>
      </c>
      <c r="K13" s="178">
        <f>(J13/J4)*100</f>
        <v>7.0140889862478177E-3</v>
      </c>
      <c r="L13" s="176">
        <f t="shared" si="2"/>
        <v>-74.122792274969854</v>
      </c>
    </row>
    <row r="14" spans="1:12">
      <c r="A14" s="163" t="s">
        <v>1519</v>
      </c>
      <c r="B14" s="184" t="s">
        <v>1520</v>
      </c>
      <c r="C14" s="185">
        <v>-147916.54</v>
      </c>
      <c r="D14" s="186">
        <v>-303384.36</v>
      </c>
      <c r="E14" s="187">
        <f>(D14/D4)*100</f>
        <v>-0.39899397124210023</v>
      </c>
      <c r="F14" s="164">
        <f t="shared" si="1"/>
        <v>105.10509507591239</v>
      </c>
      <c r="G14" s="177" t="s">
        <v>1521</v>
      </c>
      <c r="H14" s="184" t="s">
        <v>1522</v>
      </c>
      <c r="J14" s="185">
        <v>90286.12</v>
      </c>
      <c r="K14" s="178">
        <f>(J14/J4)*100</f>
        <v>0.91398802070092344</v>
      </c>
      <c r="L14" s="176"/>
    </row>
    <row r="15" spans="1:12">
      <c r="A15" s="163" t="s">
        <v>1523</v>
      </c>
      <c r="B15" s="184" t="s">
        <v>1524</v>
      </c>
      <c r="C15" s="185">
        <v>129918.47</v>
      </c>
      <c r="D15" s="186">
        <v>123144.35</v>
      </c>
      <c r="E15" s="187">
        <f>(D15/D4)*100</f>
        <v>0.1619524923517057</v>
      </c>
      <c r="F15" s="164">
        <f t="shared" si="1"/>
        <v>-5.214131601149548</v>
      </c>
      <c r="G15" s="188" t="s">
        <v>1525</v>
      </c>
      <c r="H15" s="184" t="s">
        <v>1526</v>
      </c>
      <c r="I15" s="186">
        <v>269999.5</v>
      </c>
      <c r="J15" s="185"/>
      <c r="K15" s="178">
        <f>(J15/J4)*100</f>
        <v>0</v>
      </c>
      <c r="L15" s="176">
        <f>((J15-I15)/I15)*100</f>
        <v>-100</v>
      </c>
    </row>
    <row r="16" spans="1:12">
      <c r="A16" s="163" t="s">
        <v>1527</v>
      </c>
      <c r="B16" s="184" t="s">
        <v>1528</v>
      </c>
      <c r="C16" s="185">
        <v>49672.27</v>
      </c>
      <c r="D16" s="186">
        <v>49672.27</v>
      </c>
      <c r="E16" s="187">
        <f>(D16/D4)*100</f>
        <v>6.5326163378724725E-2</v>
      </c>
      <c r="F16" s="164">
        <f t="shared" si="1"/>
        <v>0</v>
      </c>
      <c r="G16" s="190" t="s">
        <v>1529</v>
      </c>
      <c r="H16" s="184" t="s">
        <v>1530</v>
      </c>
      <c r="I16" s="186">
        <v>1719975.09</v>
      </c>
      <c r="J16" s="185">
        <v>1515808.65</v>
      </c>
      <c r="K16" s="178">
        <f>(J16/J4)*100</f>
        <v>15.344894074247945</v>
      </c>
      <c r="L16" s="176">
        <f>((J16-I16)/I16)*100</f>
        <v>-11.870313772974479</v>
      </c>
    </row>
    <row r="17" spans="1:13">
      <c r="A17" s="163" t="s">
        <v>1531</v>
      </c>
      <c r="B17" s="184" t="s">
        <v>1532</v>
      </c>
      <c r="C17" s="185">
        <v>450988.83</v>
      </c>
      <c r="D17" s="186">
        <v>88866.4</v>
      </c>
      <c r="E17" s="187">
        <f>(D17/D4)*100</f>
        <v>0.11687206896884525</v>
      </c>
      <c r="F17" s="164">
        <f t="shared" si="1"/>
        <v>-80.295210415743568</v>
      </c>
      <c r="G17" s="190" t="s">
        <v>1533</v>
      </c>
      <c r="H17" s="184" t="s">
        <v>1534</v>
      </c>
      <c r="I17" s="186"/>
      <c r="J17" s="185">
        <v>35177.61</v>
      </c>
      <c r="K17" s="178">
        <f>(J17/J4)*100</f>
        <v>0.35611137278785504</v>
      </c>
      <c r="L17" s="176"/>
      <c r="M17" s="164"/>
    </row>
    <row r="18" spans="1:13">
      <c r="A18" s="163" t="s">
        <v>1535</v>
      </c>
      <c r="B18" s="184" t="s">
        <v>1492</v>
      </c>
      <c r="C18" s="185">
        <v>661741.1</v>
      </c>
      <c r="D18" s="186">
        <v>670674.57999999996</v>
      </c>
      <c r="E18" s="187">
        <f>(D18/D4)*100</f>
        <v>0.88203331933566909</v>
      </c>
      <c r="F18" s="164">
        <f t="shared" si="1"/>
        <v>1.3499962447549323</v>
      </c>
      <c r="G18" s="190" t="s">
        <v>1536</v>
      </c>
      <c r="H18" s="184" t="s">
        <v>1537</v>
      </c>
      <c r="I18" s="186">
        <v>263648.09000000003</v>
      </c>
      <c r="J18" s="185">
        <v>336374.2</v>
      </c>
      <c r="K18" s="178">
        <f>(J18/J4)*100</f>
        <v>3.4051966046703144</v>
      </c>
      <c r="L18" s="176">
        <f>((J18-I18)/I18)*100</f>
        <v>27.584538920801581</v>
      </c>
    </row>
    <row r="19" spans="1:13">
      <c r="A19" s="163" t="s">
        <v>1538</v>
      </c>
      <c r="B19" s="184" t="s">
        <v>1539</v>
      </c>
      <c r="C19" s="185">
        <v>234624.7</v>
      </c>
      <c r="D19" s="186">
        <v>429684.69</v>
      </c>
      <c r="E19" s="187">
        <f>(D19/D4)*100</f>
        <v>0.56509703019968049</v>
      </c>
      <c r="F19" s="164">
        <f t="shared" si="1"/>
        <v>83.137022657887243</v>
      </c>
      <c r="G19" s="184"/>
      <c r="H19" s="184"/>
      <c r="J19" s="184"/>
      <c r="L19" s="184"/>
    </row>
    <row r="20" spans="1:13">
      <c r="A20" s="163" t="s">
        <v>1540</v>
      </c>
      <c r="B20" s="184" t="s">
        <v>1541</v>
      </c>
      <c r="C20" s="185">
        <v>1211498.6100000001</v>
      </c>
      <c r="D20" s="186">
        <v>1310077.46</v>
      </c>
      <c r="E20" s="187">
        <f>(D20/D4)*100</f>
        <v>1.7229398654570187</v>
      </c>
      <c r="F20" s="164">
        <f t="shared" si="1"/>
        <v>8.136934635030233</v>
      </c>
      <c r="G20" s="184"/>
      <c r="H20" s="184"/>
      <c r="J20" s="184"/>
      <c r="L20" s="184"/>
    </row>
    <row r="21" spans="1:13">
      <c r="A21" s="163" t="s">
        <v>1542</v>
      </c>
      <c r="B21" s="184" t="s">
        <v>1520</v>
      </c>
      <c r="C21" s="185">
        <v>-0.33</v>
      </c>
      <c r="D21" s="186">
        <v>-0.33</v>
      </c>
      <c r="E21" s="187">
        <f>(D21/D4)*100</f>
        <v>-4.3399735737825473E-7</v>
      </c>
      <c r="F21" s="164">
        <f t="shared" si="1"/>
        <v>0</v>
      </c>
      <c r="G21" s="188"/>
      <c r="H21" s="184"/>
      <c r="I21" s="186"/>
      <c r="J21" s="185"/>
      <c r="L21" s="184"/>
    </row>
    <row r="22" spans="1:13">
      <c r="A22" s="163" t="s">
        <v>1543</v>
      </c>
      <c r="B22" s="184" t="s">
        <v>1544</v>
      </c>
      <c r="C22" s="185">
        <v>40962776.229999997</v>
      </c>
      <c r="D22" s="186"/>
      <c r="E22" s="187">
        <f>(D22/D4)*100</f>
        <v>0</v>
      </c>
      <c r="G22" s="177"/>
      <c r="H22" s="184"/>
      <c r="I22" s="186"/>
      <c r="J22" s="185"/>
      <c r="L22" s="184"/>
    </row>
    <row r="23" spans="1:13">
      <c r="A23" s="163" t="s">
        <v>1545</v>
      </c>
      <c r="B23" s="184" t="s">
        <v>1546</v>
      </c>
      <c r="C23" s="185"/>
      <c r="D23" s="186">
        <v>49872763.43</v>
      </c>
      <c r="E23" s="187">
        <f>(D23/D4)*100</f>
        <v>65.589841011426856</v>
      </c>
      <c r="F23" s="164">
        <f>((D23-C22)/C22)*100</f>
        <v>21.751424146575733</v>
      </c>
      <c r="G23" s="188"/>
      <c r="H23" s="184"/>
      <c r="I23" s="186"/>
      <c r="J23" s="185"/>
      <c r="L23" s="184"/>
    </row>
    <row r="24" spans="1:13">
      <c r="A24" s="163" t="s">
        <v>1547</v>
      </c>
      <c r="B24" s="184" t="s">
        <v>1548</v>
      </c>
      <c r="C24" s="185">
        <v>666631.17000000004</v>
      </c>
      <c r="D24" s="186">
        <v>1301615.1599999999</v>
      </c>
      <c r="E24" s="187">
        <f>(D24/D4)*100</f>
        <v>1.7118107265559821</v>
      </c>
      <c r="F24" s="164">
        <f t="shared" si="1"/>
        <v>95.252670228426283</v>
      </c>
      <c r="G24" s="188"/>
      <c r="H24" s="184"/>
      <c r="I24" s="186"/>
      <c r="J24" s="185"/>
      <c r="L24" s="184"/>
    </row>
    <row r="25" spans="1:13">
      <c r="A25" s="163" t="s">
        <v>1549</v>
      </c>
      <c r="B25" s="184" t="s">
        <v>1550</v>
      </c>
      <c r="C25" s="185"/>
      <c r="D25" s="186">
        <v>13998.6</v>
      </c>
      <c r="E25" s="187">
        <f>(D25/D4)*100</f>
        <v>1.8410167899985563E-2</v>
      </c>
      <c r="F25" s="164"/>
      <c r="G25" s="188"/>
      <c r="H25" s="184"/>
      <c r="I25" s="186"/>
      <c r="J25" s="185"/>
      <c r="L25" s="184"/>
    </row>
    <row r="26" spans="1:13">
      <c r="A26" s="163" t="s">
        <v>1551</v>
      </c>
      <c r="B26" s="184" t="s">
        <v>1552</v>
      </c>
      <c r="C26" s="185">
        <v>12262.96</v>
      </c>
      <c r="D26" s="186">
        <v>25959.05</v>
      </c>
      <c r="E26" s="187">
        <f>(D26/D4)*100</f>
        <v>3.4139876060757524E-2</v>
      </c>
      <c r="F26" s="164">
        <f t="shared" si="1"/>
        <v>111.68665640269562</v>
      </c>
      <c r="G26" s="188"/>
      <c r="H26" s="184"/>
      <c r="I26" s="186"/>
      <c r="J26" s="185"/>
      <c r="L26" s="184"/>
    </row>
    <row r="27" spans="1:13">
      <c r="A27" s="163" t="s">
        <v>1553</v>
      </c>
      <c r="B27" s="184" t="s">
        <v>1554</v>
      </c>
      <c r="C27" s="185">
        <v>9032.5400000000009</v>
      </c>
      <c r="D27" s="186">
        <v>9032.5400000000009</v>
      </c>
      <c r="E27" s="187">
        <f>(D27/D4)*100</f>
        <v>1.1879086334586002E-2</v>
      </c>
      <c r="F27" s="164">
        <f t="shared" si="1"/>
        <v>0</v>
      </c>
      <c r="G27" s="188"/>
      <c r="H27" s="184"/>
      <c r="I27" s="186"/>
      <c r="J27" s="185"/>
      <c r="L27" s="184"/>
    </row>
    <row r="28" spans="1:13">
      <c r="A28" s="163" t="s">
        <v>1555</v>
      </c>
      <c r="B28" s="184" t="s">
        <v>1556</v>
      </c>
      <c r="C28" s="185">
        <v>112576</v>
      </c>
      <c r="D28" s="186">
        <v>112576</v>
      </c>
      <c r="E28" s="187">
        <f>(D28/D4)*100</f>
        <v>0.14805359546731636</v>
      </c>
      <c r="F28" s="164">
        <f t="shared" si="1"/>
        <v>0</v>
      </c>
      <c r="G28" s="185"/>
      <c r="H28" s="185"/>
      <c r="J28" s="184"/>
      <c r="L28" s="184"/>
    </row>
    <row r="29" spans="1:13">
      <c r="B29" s="191" t="s">
        <v>423</v>
      </c>
      <c r="C29" s="180">
        <f>SUM(C30:C39)</f>
        <v>48379224.5</v>
      </c>
      <c r="D29" s="181">
        <f>SUM(D30:D39)</f>
        <v>54209870.349999994</v>
      </c>
      <c r="E29" s="180">
        <f>SUM(E30:E39)</f>
        <v>100.00000000000001</v>
      </c>
      <c r="F29" s="182">
        <f>((D29-C29)/C29)*100</f>
        <v>12.051962201254371</v>
      </c>
      <c r="G29" s="192"/>
      <c r="H29" s="191" t="s">
        <v>462</v>
      </c>
      <c r="I29" s="181">
        <f>SUM(I30:I37)</f>
        <v>147851811.00000003</v>
      </c>
      <c r="J29" s="180">
        <f>SUM(J30:J37)</f>
        <v>209786050.72</v>
      </c>
      <c r="K29" s="181">
        <f>SUM(K30:K37)</f>
        <v>99.999999999999986</v>
      </c>
      <c r="L29" s="183">
        <f t="shared" ref="L29:L35" si="3">((J29-I29)/I29)*100</f>
        <v>41.889402166335287</v>
      </c>
    </row>
    <row r="30" spans="1:13">
      <c r="A30" s="163" t="s">
        <v>1557</v>
      </c>
      <c r="B30" s="184" t="s">
        <v>1558</v>
      </c>
      <c r="C30" s="185">
        <v>10756369.619999999</v>
      </c>
      <c r="D30" s="186">
        <v>9576175.6699999999</v>
      </c>
      <c r="E30" s="187">
        <f>(D30/D29)*100</f>
        <v>17.665003823422722</v>
      </c>
      <c r="F30" s="164">
        <f t="shared" si="1"/>
        <v>-10.972047184075842</v>
      </c>
      <c r="G30" s="188" t="s">
        <v>1559</v>
      </c>
      <c r="H30" s="184" t="s">
        <v>1560</v>
      </c>
      <c r="I30" s="186">
        <v>35586.449999999997</v>
      </c>
      <c r="J30" s="185">
        <v>35586.449999999997</v>
      </c>
      <c r="K30" s="178">
        <f>(J30/J29)*100</f>
        <v>1.6963210793980287E-2</v>
      </c>
      <c r="L30" s="176">
        <f t="shared" si="3"/>
        <v>0</v>
      </c>
    </row>
    <row r="31" spans="1:13">
      <c r="A31" s="163" t="s">
        <v>1561</v>
      </c>
      <c r="B31" s="184" t="s">
        <v>1562</v>
      </c>
      <c r="C31" s="185">
        <v>185263.34</v>
      </c>
      <c r="D31" s="186">
        <v>38267.67</v>
      </c>
      <c r="E31" s="187">
        <f>(D31/D29)*100</f>
        <v>7.0591701756394259E-2</v>
      </c>
      <c r="F31" s="164">
        <f t="shared" si="1"/>
        <v>-79.344175701463655</v>
      </c>
      <c r="G31" s="188" t="s">
        <v>1563</v>
      </c>
      <c r="H31" s="184" t="s">
        <v>1564</v>
      </c>
      <c r="I31" s="186"/>
      <c r="J31" s="185">
        <v>4999980</v>
      </c>
      <c r="K31" s="178">
        <f>(J31/J29)*100</f>
        <v>2.3833710500959087</v>
      </c>
      <c r="L31" s="176"/>
    </row>
    <row r="32" spans="1:13">
      <c r="A32" s="163" t="s">
        <v>1565</v>
      </c>
      <c r="B32" s="184" t="s">
        <v>1566</v>
      </c>
      <c r="C32" s="185">
        <v>9628.25</v>
      </c>
      <c r="D32" s="186">
        <v>9628.25</v>
      </c>
      <c r="E32" s="187">
        <f>(D32/D29)*100</f>
        <v>1.7761064429478019E-2</v>
      </c>
      <c r="F32" s="164">
        <f t="shared" si="1"/>
        <v>0</v>
      </c>
      <c r="G32" s="188" t="s">
        <v>1567</v>
      </c>
      <c r="H32" s="184" t="s">
        <v>1514</v>
      </c>
      <c r="I32" s="186">
        <v>132116.49</v>
      </c>
      <c r="J32" s="185">
        <v>609530.05000000005</v>
      </c>
      <c r="K32" s="178">
        <f>(J32/J29)*100</f>
        <v>0.29054841726037139</v>
      </c>
      <c r="L32" s="176">
        <f>((J32-I32)/I32)*100</f>
        <v>361.35804092282507</v>
      </c>
    </row>
    <row r="33" spans="1:13">
      <c r="A33" s="163" t="s">
        <v>1568</v>
      </c>
      <c r="B33" s="184" t="s">
        <v>1569</v>
      </c>
      <c r="C33" s="185">
        <v>911180.79</v>
      </c>
      <c r="D33" s="186">
        <v>1027561.2</v>
      </c>
      <c r="E33" s="187">
        <f>(D33/D29)*100</f>
        <v>1.8955241792051252</v>
      </c>
      <c r="F33" s="164">
        <f t="shared" si="1"/>
        <v>12.772482835157215</v>
      </c>
      <c r="G33" s="188" t="s">
        <v>1570</v>
      </c>
      <c r="H33" s="184" t="s">
        <v>1571</v>
      </c>
      <c r="I33" s="186">
        <v>5811.93</v>
      </c>
      <c r="J33" s="185">
        <v>5811.93</v>
      </c>
      <c r="K33" s="178">
        <f>(J33/J29)*100</f>
        <v>2.7704082230696758E-3</v>
      </c>
      <c r="L33" s="176">
        <f t="shared" si="3"/>
        <v>0</v>
      </c>
    </row>
    <row r="34" spans="1:13">
      <c r="A34" s="163" t="s">
        <v>1572</v>
      </c>
      <c r="B34" s="184" t="s">
        <v>1573</v>
      </c>
      <c r="C34" s="185">
        <v>6531.38</v>
      </c>
      <c r="D34" s="186">
        <v>6531.38</v>
      </c>
      <c r="E34" s="187">
        <f>(D34/D29)*100</f>
        <v>1.204832248782532E-2</v>
      </c>
      <c r="F34" s="164">
        <f t="shared" si="1"/>
        <v>0</v>
      </c>
      <c r="G34" s="188" t="s">
        <v>1574</v>
      </c>
      <c r="H34" s="184" t="s">
        <v>1575</v>
      </c>
      <c r="I34" s="193">
        <v>146560621.28</v>
      </c>
      <c r="J34" s="194">
        <v>202951957.91999999</v>
      </c>
      <c r="K34" s="178">
        <f>(J34/J29)*100</f>
        <v>96.742351182766953</v>
      </c>
      <c r="L34" s="176">
        <f>((J34-I34)/I34)*100</f>
        <v>38.476458510820514</v>
      </c>
      <c r="M34" s="164"/>
    </row>
    <row r="35" spans="1:13">
      <c r="A35" s="163" t="s">
        <v>1576</v>
      </c>
      <c r="B35" s="184" t="s">
        <v>1577</v>
      </c>
      <c r="C35" s="185">
        <v>15467343.09</v>
      </c>
      <c r="D35" s="186">
        <v>21835274.16</v>
      </c>
      <c r="E35" s="187">
        <f>(D35/D29)*100</f>
        <v>40.279148463228161</v>
      </c>
      <c r="F35" s="164">
        <f t="shared" si="1"/>
        <v>41.170167577888776</v>
      </c>
      <c r="G35" s="188" t="s">
        <v>1578</v>
      </c>
      <c r="H35" s="184" t="s">
        <v>1579</v>
      </c>
      <c r="I35" s="186">
        <v>109761.91</v>
      </c>
      <c r="J35" s="185">
        <v>109761.91</v>
      </c>
      <c r="K35" s="178">
        <f>(J35/J29)*100</f>
        <v>5.2320881022970618E-2</v>
      </c>
      <c r="L35" s="176">
        <f t="shared" si="3"/>
        <v>0</v>
      </c>
    </row>
    <row r="36" spans="1:13">
      <c r="A36" s="163" t="s">
        <v>1580</v>
      </c>
      <c r="B36" s="184" t="s">
        <v>1581</v>
      </c>
      <c r="C36" s="185">
        <v>24100902.809999999</v>
      </c>
      <c r="D36" s="186">
        <v>25847824.719999999</v>
      </c>
      <c r="E36" s="187">
        <f>(D36/D29)*100</f>
        <v>47.681030323659499</v>
      </c>
      <c r="F36" s="164">
        <f t="shared" si="1"/>
        <v>7.2483670996555523</v>
      </c>
      <c r="G36" s="188" t="s">
        <v>1582</v>
      </c>
      <c r="H36" s="184" t="s">
        <v>1583</v>
      </c>
      <c r="I36" s="186">
        <v>1197951.3600000001</v>
      </c>
      <c r="J36" s="185">
        <v>1277723.3500000001</v>
      </c>
      <c r="K36" s="178">
        <f>(J36/J29)*100</f>
        <v>0.60906020472513145</v>
      </c>
      <c r="L36" s="176">
        <f>((J36-I36)/I36)*100</f>
        <v>6.6590341364110124</v>
      </c>
    </row>
    <row r="37" spans="1:13">
      <c r="A37" s="163" t="s">
        <v>1584</v>
      </c>
      <c r="B37" s="184" t="s">
        <v>1585</v>
      </c>
      <c r="C37" s="185">
        <v>-3062008.43</v>
      </c>
      <c r="D37" s="186">
        <v>-4150441.86</v>
      </c>
      <c r="E37" s="187">
        <f>(D37/D29)*100</f>
        <v>-7.6562475305753983</v>
      </c>
      <c r="F37" s="164">
        <f t="shared" si="1"/>
        <v>35.546389073788397</v>
      </c>
      <c r="G37" s="188" t="s">
        <v>1586</v>
      </c>
      <c r="H37" s="184" t="s">
        <v>1587</v>
      </c>
      <c r="I37" s="186">
        <v>-190038.42</v>
      </c>
      <c r="J37" s="185">
        <v>-204300.89</v>
      </c>
      <c r="K37" s="178">
        <f>(J37/J29)*100</f>
        <v>-9.7385354888385317E-2</v>
      </c>
      <c r="L37" s="176">
        <f>((J37-I37)/I37)*100</f>
        <v>7.5050455586822915</v>
      </c>
    </row>
    <row r="38" spans="1:13">
      <c r="A38" s="163" t="s">
        <v>1588</v>
      </c>
      <c r="B38" s="184" t="s">
        <v>1589</v>
      </c>
      <c r="C38" s="185">
        <v>6356.5</v>
      </c>
      <c r="D38" s="186">
        <v>22192.26</v>
      </c>
      <c r="E38" s="187">
        <f>(D38/D29)*100</f>
        <v>4.0937674000542969E-2</v>
      </c>
      <c r="F38" s="164">
        <f t="shared" si="1"/>
        <v>249.1270353181782</v>
      </c>
      <c r="G38" s="188"/>
      <c r="H38" s="184"/>
      <c r="I38" s="186"/>
      <c r="J38" s="185"/>
      <c r="L38" s="184"/>
    </row>
    <row r="39" spans="1:13">
      <c r="A39" s="163" t="s">
        <v>1590</v>
      </c>
      <c r="B39" s="184" t="s">
        <v>1591</v>
      </c>
      <c r="C39" s="185">
        <v>-2342.85</v>
      </c>
      <c r="D39" s="186">
        <v>-3143.1</v>
      </c>
      <c r="E39" s="187">
        <f>(D39/D29)*100</f>
        <v>-5.798021614342415E-3</v>
      </c>
      <c r="F39" s="164">
        <f t="shared" si="1"/>
        <v>34.157116332671748</v>
      </c>
      <c r="G39" s="188"/>
      <c r="H39" s="184"/>
      <c r="I39" s="186"/>
      <c r="J39" s="185"/>
      <c r="L39" s="184"/>
    </row>
    <row r="40" spans="1:13">
      <c r="A40" s="186"/>
      <c r="B40" s="185"/>
      <c r="C40" s="185"/>
      <c r="D40" s="186"/>
      <c r="E40" s="184"/>
      <c r="G40" s="177" t="s">
        <v>1592</v>
      </c>
      <c r="H40" s="191" t="s">
        <v>1593</v>
      </c>
      <c r="I40" s="182">
        <f>SUM(I41:I42)</f>
        <v>-38604513.580000028</v>
      </c>
      <c r="J40" s="183">
        <f>SUM(J41:J42)</f>
        <v>-89417111.779999986</v>
      </c>
      <c r="L40" s="184"/>
    </row>
    <row r="41" spans="1:13">
      <c r="B41" s="184"/>
      <c r="C41" s="185"/>
      <c r="D41" s="186"/>
      <c r="E41" s="184"/>
      <c r="G41" s="188"/>
      <c r="H41" s="184" t="s">
        <v>1594</v>
      </c>
      <c r="I41" s="186">
        <f>C3-(I4+I29)</f>
        <v>-38604513.580000028</v>
      </c>
      <c r="J41" s="176">
        <f>I41</f>
        <v>-38604513.580000028</v>
      </c>
      <c r="L41" s="184"/>
    </row>
    <row r="42" spans="1:13">
      <c r="B42" s="184"/>
      <c r="C42" s="184"/>
      <c r="E42" s="184"/>
      <c r="G42" s="188"/>
      <c r="H42" s="184" t="s">
        <v>1595</v>
      </c>
      <c r="I42" s="186"/>
      <c r="J42" s="185">
        <f>D45-J41-J3</f>
        <v>-50812598.199999958</v>
      </c>
      <c r="L42" s="184"/>
      <c r="M42" s="164"/>
    </row>
    <row r="43" spans="1:13">
      <c r="B43" s="184"/>
      <c r="C43" s="185"/>
      <c r="D43" s="186"/>
      <c r="E43" s="184"/>
      <c r="G43" s="177"/>
      <c r="H43" s="184"/>
      <c r="I43" s="186"/>
      <c r="J43" s="185"/>
      <c r="L43" s="184"/>
      <c r="M43" s="164"/>
    </row>
    <row r="44" spans="1:13">
      <c r="B44" s="195"/>
      <c r="C44" s="185"/>
      <c r="D44" s="186"/>
      <c r="E44" s="184"/>
      <c r="G44" s="196"/>
      <c r="H44" s="195"/>
      <c r="I44" s="186"/>
      <c r="J44" s="185"/>
      <c r="L44" s="184"/>
    </row>
    <row r="45" spans="1:13">
      <c r="A45" s="197"/>
      <c r="B45" s="198" t="s">
        <v>1596</v>
      </c>
      <c r="C45" s="199">
        <f>C4+C29</f>
        <v>118131595.77</v>
      </c>
      <c r="D45" s="200">
        <f>D4+D29</f>
        <v>130247199.69999999</v>
      </c>
      <c r="E45" s="201"/>
      <c r="F45" s="202"/>
      <c r="G45" s="203"/>
      <c r="H45" s="198" t="s">
        <v>1597</v>
      </c>
      <c r="I45" s="204">
        <f>I3+I40</f>
        <v>118131595.77</v>
      </c>
      <c r="J45" s="205">
        <f>J3+J40</f>
        <v>130247199.7</v>
      </c>
      <c r="K45" s="202"/>
      <c r="L45" s="201"/>
    </row>
    <row r="46" spans="1:13">
      <c r="A46" s="163" t="s">
        <v>1598</v>
      </c>
      <c r="C46" s="186"/>
      <c r="D46" s="186"/>
      <c r="G46" s="217">
        <f>J34-I34</f>
        <v>56391336.639999986</v>
      </c>
      <c r="H46" s="163" t="s">
        <v>1599</v>
      </c>
      <c r="I46" s="186"/>
      <c r="J46" s="181">
        <f>G46+J42</f>
        <v>5578738.4400000274</v>
      </c>
    </row>
    <row r="47" spans="1:13">
      <c r="A47" s="163" t="s">
        <v>1600</v>
      </c>
      <c r="C47" s="186"/>
      <c r="I47" s="186"/>
      <c r="J47" s="186"/>
    </row>
    <row r="48" spans="1:13">
      <c r="A48" s="163" t="s">
        <v>1678</v>
      </c>
      <c r="I48" s="186"/>
      <c r="J48" s="186"/>
    </row>
    <row r="49" spans="1:13">
      <c r="A49" s="163" t="s">
        <v>1601</v>
      </c>
      <c r="I49" s="186"/>
      <c r="J49" s="186"/>
    </row>
    <row r="50" spans="1:13">
      <c r="A50" s="171" t="s">
        <v>1602</v>
      </c>
      <c r="B50" s="206" t="s">
        <v>1603</v>
      </c>
      <c r="C50" s="169">
        <v>2021</v>
      </c>
      <c r="D50" s="170">
        <v>2022</v>
      </c>
      <c r="E50" s="171" t="s">
        <v>1480</v>
      </c>
      <c r="F50" s="172" t="s">
        <v>1481</v>
      </c>
      <c r="G50" s="171" t="s">
        <v>1602</v>
      </c>
      <c r="H50" s="171" t="s">
        <v>1482</v>
      </c>
      <c r="I50" s="170">
        <v>2021</v>
      </c>
      <c r="J50" s="169">
        <v>2022</v>
      </c>
      <c r="K50" s="172" t="s">
        <v>1480</v>
      </c>
      <c r="L50" s="171" t="s">
        <v>1481</v>
      </c>
    </row>
    <row r="51" spans="1:13">
      <c r="A51" s="207" t="s">
        <v>1604</v>
      </c>
      <c r="B51" s="201" t="s">
        <v>1605</v>
      </c>
      <c r="C51" s="199">
        <v>0</v>
      </c>
      <c r="D51" s="199">
        <f>2102041.67-1419034.09</f>
        <v>683007.57999999984</v>
      </c>
      <c r="E51" s="208">
        <f>(D51/D58)*100</f>
        <v>1.517393430143263</v>
      </c>
      <c r="F51" s="201"/>
      <c r="G51" s="209" t="s">
        <v>1606</v>
      </c>
      <c r="H51" s="201" t="s">
        <v>1607</v>
      </c>
      <c r="I51" s="199">
        <v>16144879.800000001</v>
      </c>
      <c r="J51" s="199">
        <v>25551608.989999998</v>
      </c>
      <c r="K51" s="208">
        <f>(J51/J58)*100</f>
        <v>56.766344541909099</v>
      </c>
      <c r="L51" s="205">
        <f>((J51-I51)/I51)*100</f>
        <v>58.264473359535309</v>
      </c>
    </row>
    <row r="52" spans="1:13">
      <c r="A52" s="201" t="s">
        <v>1608</v>
      </c>
      <c r="B52" s="201" t="s">
        <v>1609</v>
      </c>
      <c r="C52" s="199">
        <v>2480411.6800000002</v>
      </c>
      <c r="D52" s="199">
        <v>2480411.6800000002</v>
      </c>
      <c r="E52" s="208">
        <f>(D52/D58)*100</f>
        <v>5.51056898560718</v>
      </c>
      <c r="F52" s="205">
        <f t="shared" ref="F52:F58" si="4">((D52-C52)/C52)*100</f>
        <v>0</v>
      </c>
      <c r="G52" s="210" t="s">
        <v>1610</v>
      </c>
      <c r="H52" s="201" t="s">
        <v>1605</v>
      </c>
      <c r="I52" s="199"/>
      <c r="J52" s="199">
        <v>683007.58</v>
      </c>
      <c r="K52" s="208">
        <f>(J52/J58)*100</f>
        <v>1.5173934301432632</v>
      </c>
      <c r="L52" s="205"/>
      <c r="M52" s="164">
        <f>D51-(J52:J53)</f>
        <v>0</v>
      </c>
    </row>
    <row r="53" spans="1:13">
      <c r="A53" s="201" t="s">
        <v>1611</v>
      </c>
      <c r="B53" s="201" t="s">
        <v>1612</v>
      </c>
      <c r="C53" s="199">
        <v>2696539.32</v>
      </c>
      <c r="D53" s="199">
        <v>2696539.32</v>
      </c>
      <c r="E53" s="208">
        <f>(D53/D58)*100</f>
        <v>5.9907256787559842</v>
      </c>
      <c r="F53" s="205">
        <f t="shared" si="4"/>
        <v>0</v>
      </c>
      <c r="G53" s="210" t="s">
        <v>1613</v>
      </c>
      <c r="H53" s="201" t="s">
        <v>1614</v>
      </c>
      <c r="I53" s="199">
        <v>92330.01</v>
      </c>
      <c r="J53" s="199">
        <v>92330.01</v>
      </c>
      <c r="K53" s="208">
        <f>(J53/J58)*100</f>
        <v>0.20512356624074624</v>
      </c>
      <c r="L53" s="205">
        <f>((J53-I53)/I53)*100</f>
        <v>0</v>
      </c>
    </row>
    <row r="54" spans="1:13">
      <c r="A54" s="201" t="s">
        <v>1615</v>
      </c>
      <c r="B54" s="201" t="s">
        <v>1616</v>
      </c>
      <c r="C54" s="199">
        <v>2925770.23</v>
      </c>
      <c r="D54" s="211">
        <v>1741186</v>
      </c>
      <c r="E54" s="208">
        <f>(D54/D58)*100</f>
        <v>3.8682794663236799</v>
      </c>
      <c r="F54" s="205">
        <f t="shared" si="4"/>
        <v>-40.48794460527408</v>
      </c>
      <c r="G54" s="171"/>
      <c r="H54" s="201"/>
      <c r="I54" s="201"/>
      <c r="J54" s="201"/>
      <c r="K54" s="208">
        <f>(J54/J58)*100</f>
        <v>0</v>
      </c>
      <c r="L54" s="201"/>
    </row>
    <row r="55" spans="1:13">
      <c r="A55" s="201" t="s">
        <v>1617</v>
      </c>
      <c r="B55" s="201" t="s">
        <v>1618</v>
      </c>
      <c r="C55" s="199">
        <v>7380279.0099999998</v>
      </c>
      <c r="D55" s="199">
        <v>14515222.4</v>
      </c>
      <c r="E55" s="208">
        <f>(D55/D58)*100</f>
        <v>32.24752367584022</v>
      </c>
      <c r="F55" s="205">
        <f t="shared" si="4"/>
        <v>96.67579478136831</v>
      </c>
      <c r="G55" s="171"/>
      <c r="H55" s="201"/>
      <c r="I55" s="201"/>
      <c r="J55" s="201"/>
      <c r="K55" s="208">
        <f>(J55/J58)*100</f>
        <v>0</v>
      </c>
      <c r="L55" s="201"/>
    </row>
    <row r="56" spans="1:13">
      <c r="A56" s="201" t="s">
        <v>1619</v>
      </c>
      <c r="B56" s="201" t="s">
        <v>1620</v>
      </c>
      <c r="C56" s="199">
        <v>1881132.36</v>
      </c>
      <c r="D56" s="199">
        <v>2192383.66</v>
      </c>
      <c r="E56" s="208">
        <f>(D56/D58)*100</f>
        <v>4.8706759038273661</v>
      </c>
      <c r="F56" s="205">
        <f t="shared" si="4"/>
        <v>16.545954267673117</v>
      </c>
      <c r="G56" s="171"/>
      <c r="H56" s="201"/>
      <c r="I56" s="201"/>
      <c r="J56" s="201"/>
      <c r="K56" s="208">
        <f>(J56/J58)*100</f>
        <v>0</v>
      </c>
      <c r="L56" s="201"/>
    </row>
    <row r="57" spans="1:13">
      <c r="A57" s="201" t="s">
        <v>1621</v>
      </c>
      <c r="B57" s="201" t="s">
        <v>1622</v>
      </c>
      <c r="C57" s="199">
        <v>26916539.920000002</v>
      </c>
      <c r="D57" s="199">
        <v>20703147.16</v>
      </c>
      <c r="E57" s="208">
        <f>(D57/D58)*100</f>
        <v>45.994832859502324</v>
      </c>
      <c r="F57" s="205">
        <f t="shared" si="4"/>
        <v>-23.083920810279249</v>
      </c>
      <c r="G57" s="209" t="s">
        <v>1623</v>
      </c>
      <c r="H57" s="201" t="s">
        <v>1607</v>
      </c>
      <c r="I57" s="199">
        <v>24449707.09</v>
      </c>
      <c r="J57" s="199">
        <v>18684951.219999999</v>
      </c>
      <c r="K57" s="208">
        <f>(J57/J58)*100</f>
        <v>41.511138461706899</v>
      </c>
      <c r="L57" s="205">
        <f>((J57-I57)/I57)*100</f>
        <v>-23.578016083300248</v>
      </c>
    </row>
    <row r="58" spans="1:13">
      <c r="A58" s="212"/>
      <c r="B58" s="213" t="s">
        <v>1624</v>
      </c>
      <c r="C58" s="214">
        <f>SUM(C51:C57)</f>
        <v>44280672.520000003</v>
      </c>
      <c r="D58" s="215">
        <f>SUM(D51:D57)</f>
        <v>45011897.799999997</v>
      </c>
      <c r="E58" s="214">
        <f>SUM(E51:E57)</f>
        <v>100.00000000000003</v>
      </c>
      <c r="F58" s="205">
        <f t="shared" si="4"/>
        <v>1.6513418572622747</v>
      </c>
      <c r="G58" s="172"/>
      <c r="H58" s="213" t="s">
        <v>1625</v>
      </c>
      <c r="I58" s="214">
        <f>SUM(I51:I57)</f>
        <v>40686916.899999999</v>
      </c>
      <c r="J58" s="215">
        <f>SUM(J51:J57)</f>
        <v>45011897.799999997</v>
      </c>
      <c r="K58" s="214">
        <f>SUM(K51:K57)</f>
        <v>100</v>
      </c>
      <c r="L58" s="205">
        <f>((J58-I58)/I58)*100</f>
        <v>10.62990570317703</v>
      </c>
    </row>
    <row r="59" spans="1:13">
      <c r="A59" s="163" t="s">
        <v>1626</v>
      </c>
      <c r="C59" s="186"/>
      <c r="D59" s="186"/>
      <c r="G59" s="175">
        <v>6297188.9800000004</v>
      </c>
      <c r="H59" s="216" t="s">
        <v>1627</v>
      </c>
      <c r="I59" s="205">
        <f>C58-I58</f>
        <v>3593755.6200000048</v>
      </c>
      <c r="J59" s="205">
        <f>D58-J58</f>
        <v>0</v>
      </c>
      <c r="K59" s="163" t="s">
        <v>1628</v>
      </c>
    </row>
    <row r="60" spans="1:13">
      <c r="A60" s="163" t="s">
        <v>1629</v>
      </c>
      <c r="C60" s="186"/>
      <c r="D60" s="186"/>
      <c r="G60" s="217"/>
      <c r="I60" s="164"/>
    </row>
    <row r="62" spans="1:13">
      <c r="C62" s="186"/>
      <c r="D62" s="186"/>
      <c r="G62" s="163"/>
      <c r="I62" s="164"/>
      <c r="J62" s="164"/>
    </row>
    <row r="63" spans="1:13">
      <c r="C63" s="169">
        <v>2021</v>
      </c>
      <c r="D63" s="170">
        <v>2022</v>
      </c>
      <c r="E63" s="171" t="s">
        <v>1480</v>
      </c>
      <c r="F63" s="171" t="s">
        <v>1481</v>
      </c>
      <c r="G63" s="163"/>
      <c r="H63" s="201"/>
      <c r="I63" s="214">
        <f>SUM(I64:I65)</f>
        <v>1319811.21</v>
      </c>
      <c r="J63" s="214">
        <f>SUM(J64:J65)</f>
        <v>1424297.05</v>
      </c>
    </row>
    <row r="64" spans="1:13">
      <c r="A64" s="201"/>
      <c r="B64" s="201"/>
      <c r="C64" s="214">
        <f>SUM(C65:C66)</f>
        <v>3151365.92</v>
      </c>
      <c r="D64" s="214">
        <f>SUM(D65:D66)</f>
        <v>4720024.5599999996</v>
      </c>
      <c r="E64" s="222">
        <f>(D64/D70)*100</f>
        <v>16.080757372257764</v>
      </c>
      <c r="F64" s="220">
        <f>((D64-C64)/C64)*100</f>
        <v>49.777102368359678</v>
      </c>
      <c r="G64" s="165" t="s">
        <v>1646</v>
      </c>
      <c r="H64" s="201" t="s">
        <v>1647</v>
      </c>
      <c r="I64" s="199">
        <v>1319506.71</v>
      </c>
      <c r="J64" s="199">
        <v>1423992.55</v>
      </c>
    </row>
    <row r="65" spans="1:11">
      <c r="A65" s="201" t="s">
        <v>1648</v>
      </c>
      <c r="B65" s="201" t="s">
        <v>1649</v>
      </c>
      <c r="C65" s="199">
        <v>1319811.21</v>
      </c>
      <c r="D65" s="199">
        <v>1424297.05</v>
      </c>
      <c r="E65" s="222">
        <f>(D65/D70)*100</f>
        <v>4.8524695149197461</v>
      </c>
      <c r="F65" s="205">
        <f t="shared" ref="F65:F70" si="5">((D65-C65)/C65)*100</f>
        <v>7.916726211167739</v>
      </c>
      <c r="G65" s="165" t="s">
        <v>1650</v>
      </c>
      <c r="H65" s="201" t="s">
        <v>1651</v>
      </c>
      <c r="I65" s="199">
        <v>304.5</v>
      </c>
      <c r="J65" s="199">
        <v>304.5</v>
      </c>
    </row>
    <row r="66" spans="1:11">
      <c r="A66" s="201" t="s">
        <v>1652</v>
      </c>
      <c r="B66" s="201" t="s">
        <v>1653</v>
      </c>
      <c r="C66" s="199">
        <v>1831554.71</v>
      </c>
      <c r="D66" s="199">
        <v>3295727.51</v>
      </c>
      <c r="E66" s="222">
        <f>(D66/D70)*100</f>
        <v>11.228287857338019</v>
      </c>
      <c r="F66" s="205">
        <f t="shared" si="5"/>
        <v>79.941526835417321</v>
      </c>
      <c r="G66" s="163"/>
      <c r="H66" s="201"/>
      <c r="I66" s="214">
        <f>SUM(I67:I68)</f>
        <v>1831554.71</v>
      </c>
      <c r="J66" s="214">
        <f>SUM(J67:J68)</f>
        <v>3295727.51</v>
      </c>
    </row>
    <row r="67" spans="1:11">
      <c r="A67" s="201"/>
      <c r="B67" s="201"/>
      <c r="C67" s="214">
        <f>SUM(C68:C69)</f>
        <v>25330498.539999999</v>
      </c>
      <c r="D67" s="214">
        <f>SUM(D68:D69)</f>
        <v>24631979.52</v>
      </c>
      <c r="E67" s="222">
        <f>(D67/D70)*100</f>
        <v>83.919242627742236</v>
      </c>
      <c r="F67" s="220">
        <f t="shared" si="5"/>
        <v>-2.7576204980606733</v>
      </c>
      <c r="G67" s="165" t="s">
        <v>1654</v>
      </c>
      <c r="H67" s="201" t="s">
        <v>1655</v>
      </c>
      <c r="I67" s="199">
        <v>1694801.53</v>
      </c>
      <c r="J67" s="199">
        <v>2988600.8</v>
      </c>
    </row>
    <row r="68" spans="1:11">
      <c r="A68" s="201" t="s">
        <v>1656</v>
      </c>
      <c r="B68" s="201" t="s">
        <v>1657</v>
      </c>
      <c r="C68" s="199">
        <v>19586352.530000001</v>
      </c>
      <c r="D68" s="199">
        <v>10957304.4</v>
      </c>
      <c r="E68" s="222">
        <f>(D68/D70)*100</f>
        <v>37.330685734900598</v>
      </c>
      <c r="F68" s="205">
        <f t="shared" si="5"/>
        <v>-44.056432236594695</v>
      </c>
      <c r="G68" s="165" t="s">
        <v>1658</v>
      </c>
      <c r="H68" s="201" t="s">
        <v>1659</v>
      </c>
      <c r="I68" s="199">
        <v>136753.18</v>
      </c>
      <c r="J68" s="199">
        <v>307126.71000000002</v>
      </c>
    </row>
    <row r="69" spans="1:11">
      <c r="A69" s="201" t="s">
        <v>1660</v>
      </c>
      <c r="B69" s="201" t="s">
        <v>1661</v>
      </c>
      <c r="C69" s="199">
        <v>5744146.0099999998</v>
      </c>
      <c r="D69" s="199">
        <v>13674675.119999999</v>
      </c>
      <c r="E69" s="222">
        <f>(D69/D70)*100</f>
        <v>46.588556892841645</v>
      </c>
      <c r="F69" s="205">
        <f t="shared" si="5"/>
        <v>138.06280509224032</v>
      </c>
      <c r="G69" s="163"/>
      <c r="H69" s="201"/>
      <c r="I69" s="214">
        <f>SUM(I70:I71)</f>
        <v>25330498.539999999</v>
      </c>
      <c r="J69" s="214">
        <f>SUM(J70:J71)</f>
        <v>24631979.52</v>
      </c>
    </row>
    <row r="70" spans="1:11">
      <c r="A70" s="201"/>
      <c r="B70" s="223" t="s">
        <v>1662</v>
      </c>
      <c r="C70" s="214">
        <f>C64+C67</f>
        <v>28481864.460000001</v>
      </c>
      <c r="D70" s="214">
        <f>D64+D67</f>
        <v>29352004.079999998</v>
      </c>
      <c r="E70" s="222">
        <f>(D70/D70)*100</f>
        <v>100</v>
      </c>
      <c r="F70" s="205">
        <f t="shared" si="5"/>
        <v>3.0550655179966308</v>
      </c>
      <c r="G70" s="165" t="s">
        <v>1663</v>
      </c>
      <c r="H70" s="201" t="s">
        <v>1664</v>
      </c>
      <c r="I70" s="199">
        <v>19586352.530000001</v>
      </c>
      <c r="J70" s="199">
        <v>10957304.4</v>
      </c>
    </row>
    <row r="71" spans="1:11">
      <c r="B71" s="165" t="s">
        <v>1665</v>
      </c>
      <c r="D71" s="164">
        <f>C70-D70</f>
        <v>-870139.61999999732</v>
      </c>
      <c r="G71" s="165" t="s">
        <v>1666</v>
      </c>
      <c r="H71" s="201" t="s">
        <v>1667</v>
      </c>
      <c r="I71" s="199">
        <v>5744146.0099999998</v>
      </c>
      <c r="J71" s="199">
        <v>13674675.119999999</v>
      </c>
    </row>
    <row r="72" spans="1:11">
      <c r="A72" s="163" t="s">
        <v>1487</v>
      </c>
      <c r="B72" s="163" t="s">
        <v>1668</v>
      </c>
      <c r="C72" s="164">
        <f>C5</f>
        <v>21470164.649999999</v>
      </c>
      <c r="D72" s="164">
        <f>D5</f>
        <v>15902592.720000001</v>
      </c>
      <c r="H72" s="223" t="s">
        <v>1669</v>
      </c>
      <c r="I72" s="220">
        <f>I63+I66+I69</f>
        <v>28481864.460000001</v>
      </c>
      <c r="J72" s="220">
        <f>J63+J66+J69</f>
        <v>29352004.079999998</v>
      </c>
    </row>
    <row r="73" spans="1:11">
      <c r="B73" s="163" t="s">
        <v>1670</v>
      </c>
      <c r="C73" s="164">
        <f>C72-C70</f>
        <v>-7011699.8100000024</v>
      </c>
      <c r="D73" s="164">
        <f>D72-D70</f>
        <v>-13449411.359999998</v>
      </c>
    </row>
    <row r="75" spans="1:11">
      <c r="A75" s="166"/>
      <c r="B75" s="218" t="s">
        <v>1630</v>
      </c>
      <c r="C75" s="169">
        <v>2021</v>
      </c>
      <c r="D75" s="170">
        <v>2022</v>
      </c>
      <c r="H75" s="171" t="s">
        <v>1672</v>
      </c>
      <c r="I75" s="169">
        <v>2021</v>
      </c>
      <c r="J75" s="170">
        <v>2022</v>
      </c>
      <c r="K75" s="171" t="s">
        <v>1481</v>
      </c>
    </row>
    <row r="76" spans="1:11">
      <c r="A76" s="166"/>
      <c r="B76" s="201"/>
      <c r="C76" s="201"/>
      <c r="D76" s="201"/>
      <c r="H76" s="216" t="str">
        <f>B4</f>
        <v>Ativo Circulante</v>
      </c>
      <c r="I76" s="199">
        <f>C4</f>
        <v>69752371.269999996</v>
      </c>
      <c r="J76" s="199">
        <f>D4</f>
        <v>76037329.349999994</v>
      </c>
      <c r="K76" s="205">
        <f>((J76-I76)/I76)*100</f>
        <v>9.010386264392297</v>
      </c>
    </row>
    <row r="77" spans="1:11">
      <c r="A77" s="166"/>
      <c r="B77" s="201" t="s">
        <v>1631</v>
      </c>
      <c r="C77" s="201"/>
      <c r="D77" s="199">
        <v>915405.96</v>
      </c>
      <c r="H77" s="216" t="str">
        <f>H4</f>
        <v>Passivo Circulante</v>
      </c>
      <c r="I77" s="199">
        <f>I4</f>
        <v>8884298.3499999996</v>
      </c>
      <c r="J77" s="199">
        <f>J4</f>
        <v>9878260.7599999998</v>
      </c>
      <c r="K77" s="205">
        <f>((J77-I77)/I77)*100</f>
        <v>11.187854919347686</v>
      </c>
    </row>
    <row r="78" spans="1:11">
      <c r="A78" s="166"/>
      <c r="B78" s="219" t="s">
        <v>1632</v>
      </c>
      <c r="C78" s="220">
        <f>SUM(C76:C77)</f>
        <v>0</v>
      </c>
      <c r="D78" s="220">
        <f>SUM(D76:D77)</f>
        <v>915405.96</v>
      </c>
      <c r="H78" s="223" t="s">
        <v>1673</v>
      </c>
      <c r="I78" s="220">
        <f>I76-I77</f>
        <v>60868072.919999994</v>
      </c>
      <c r="J78" s="220">
        <f>J76-J77</f>
        <v>66159068.589999996</v>
      </c>
      <c r="K78" s="220">
        <f>((J78-I78)/I78)*100</f>
        <v>8.6925631388955793</v>
      </c>
    </row>
    <row r="79" spans="1:11">
      <c r="A79" s="166"/>
      <c r="B79" s="221" t="s">
        <v>1633</v>
      </c>
      <c r="H79" s="216" t="s">
        <v>1676</v>
      </c>
      <c r="I79" s="205">
        <f>-C22</f>
        <v>-40962776.229999997</v>
      </c>
      <c r="J79" s="205">
        <f>-D23</f>
        <v>-49872763.43</v>
      </c>
      <c r="K79" s="205">
        <f>((J79-I79)/I79)*100</f>
        <v>21.751424146575733</v>
      </c>
    </row>
    <row r="80" spans="1:11">
      <c r="A80" s="166"/>
      <c r="B80" s="201" t="s">
        <v>1634</v>
      </c>
      <c r="C80" s="199">
        <v>19004095.989999998</v>
      </c>
      <c r="D80" s="199">
        <v>27219626.48</v>
      </c>
      <c r="H80" s="223" t="s">
        <v>1677</v>
      </c>
      <c r="I80" s="220">
        <f>I78+I79</f>
        <v>19905296.689999998</v>
      </c>
      <c r="J80" s="220">
        <f>J78+J79</f>
        <v>16286305.159999996</v>
      </c>
      <c r="K80" s="220">
        <f>((J80-I80)/I80)*100</f>
        <v>-18.181047920868753</v>
      </c>
    </row>
    <row r="81" spans="1:13">
      <c r="A81" s="175"/>
      <c r="B81" s="201" t="s">
        <v>1636</v>
      </c>
      <c r="C81" s="199">
        <v>642.17999999999995</v>
      </c>
      <c r="D81" s="199">
        <v>1599862.2</v>
      </c>
    </row>
    <row r="82" spans="1:13">
      <c r="A82" s="175"/>
      <c r="B82" s="201" t="s">
        <v>1635</v>
      </c>
      <c r="C82" s="199">
        <v>14032.61</v>
      </c>
      <c r="D82" s="199">
        <v>17698.900000000001</v>
      </c>
      <c r="H82" s="223" t="s">
        <v>1671</v>
      </c>
      <c r="I82" s="169">
        <v>2021</v>
      </c>
      <c r="J82" s="170">
        <v>2022</v>
      </c>
      <c r="K82" s="171" t="s">
        <v>1481</v>
      </c>
    </row>
    <row r="83" spans="1:13">
      <c r="A83" s="166"/>
      <c r="B83" s="201" t="s">
        <v>1638</v>
      </c>
      <c r="C83" s="199">
        <v>23328309.670000002</v>
      </c>
      <c r="D83" s="199">
        <v>30349246.300000001</v>
      </c>
      <c r="H83" s="216" t="s">
        <v>1683</v>
      </c>
      <c r="I83" s="205">
        <f>C5-I4</f>
        <v>12585866.299999999</v>
      </c>
      <c r="J83" s="205">
        <f>(D5+D6)-J4</f>
        <v>8780446.9700000007</v>
      </c>
      <c r="K83" s="205">
        <f>((J83-I83)/I83)*100</f>
        <v>-30.235656722334632</v>
      </c>
    </row>
    <row r="84" spans="1:13">
      <c r="B84" s="201" t="s">
        <v>1637</v>
      </c>
      <c r="C84" s="199">
        <v>489697.94</v>
      </c>
      <c r="D84" s="199">
        <v>479353.92</v>
      </c>
      <c r="H84" s="216" t="s">
        <v>1674</v>
      </c>
      <c r="I84" s="205">
        <f>I69-I4</f>
        <v>16446200.189999999</v>
      </c>
      <c r="J84" s="205">
        <f>J69-J4</f>
        <v>14753718.76</v>
      </c>
      <c r="K84" s="205">
        <f>((J84-I84)/I84)*100</f>
        <v>-10.291018049440389</v>
      </c>
    </row>
    <row r="85" spans="1:13">
      <c r="B85" s="201" t="s">
        <v>1639</v>
      </c>
      <c r="C85" s="199">
        <v>1034505.86</v>
      </c>
      <c r="D85" s="199">
        <v>5345756.04</v>
      </c>
      <c r="H85" s="201"/>
      <c r="I85" s="205">
        <f>I83-I84</f>
        <v>-3860333.8900000006</v>
      </c>
      <c r="J85" s="205">
        <f>J83-J84</f>
        <v>-5973271.7899999991</v>
      </c>
      <c r="K85" s="205">
        <f>((J85-I85)/I85)*100</f>
        <v>54.73458929222307</v>
      </c>
    </row>
    <row r="86" spans="1:13">
      <c r="A86" s="165">
        <v>6311</v>
      </c>
      <c r="B86" s="201" t="s">
        <v>1640</v>
      </c>
      <c r="C86" s="199"/>
      <c r="D86" s="199">
        <v>20</v>
      </c>
      <c r="H86" s="163" t="s">
        <v>1675</v>
      </c>
    </row>
    <row r="87" spans="1:13">
      <c r="A87" s="163">
        <v>6214</v>
      </c>
      <c r="B87" s="201" t="s">
        <v>1641</v>
      </c>
      <c r="C87" s="199">
        <v>1505693.96</v>
      </c>
      <c r="D87" s="201"/>
      <c r="H87" s="163" t="s">
        <v>1681</v>
      </c>
      <c r="I87" s="164"/>
    </row>
    <row r="88" spans="1:13">
      <c r="B88" s="201" t="s">
        <v>1643</v>
      </c>
      <c r="C88" s="199">
        <f>3633.12+48192.51</f>
        <v>51825.630000000005</v>
      </c>
      <c r="D88" s="199">
        <f>-112747.29+39379.23</f>
        <v>-73368.06</v>
      </c>
      <c r="H88" s="163" t="s">
        <v>1682</v>
      </c>
      <c r="K88" s="164"/>
    </row>
    <row r="89" spans="1:13">
      <c r="B89" s="201" t="s">
        <v>1642</v>
      </c>
      <c r="C89" s="199">
        <v>22600520</v>
      </c>
      <c r="D89" s="199">
        <v>20988070.800000001</v>
      </c>
    </row>
    <row r="90" spans="1:13">
      <c r="B90" s="201" t="s">
        <v>1644</v>
      </c>
      <c r="C90" s="199">
        <v>854243.26</v>
      </c>
      <c r="D90" s="199">
        <v>854243.26</v>
      </c>
      <c r="H90" s="171" t="s">
        <v>1713</v>
      </c>
      <c r="I90" s="171" t="s">
        <v>1716</v>
      </c>
      <c r="J90" s="171" t="s">
        <v>1715</v>
      </c>
      <c r="K90" s="171" t="s">
        <v>1390</v>
      </c>
    </row>
    <row r="91" spans="1:13">
      <c r="B91" s="219" t="s">
        <v>1645</v>
      </c>
      <c r="C91" s="214">
        <f>SUM(C80:C90)</f>
        <v>68883567.100000009</v>
      </c>
      <c r="D91" s="214">
        <f>SUM(D80:D90)</f>
        <v>86780509.840000004</v>
      </c>
      <c r="H91" s="216" t="s">
        <v>1711</v>
      </c>
      <c r="I91" s="375">
        <v>10931559.57</v>
      </c>
      <c r="J91" s="199">
        <f>1424297.05</f>
        <v>1424297.05</v>
      </c>
      <c r="K91" s="388">
        <f>I91+J91</f>
        <v>12355856.620000001</v>
      </c>
      <c r="M91" s="375"/>
    </row>
    <row r="92" spans="1:13">
      <c r="C92" s="164">
        <f>68883567.1-C91</f>
        <v>0</v>
      </c>
      <c r="D92" s="164">
        <f>86780509.84-D91</f>
        <v>0</v>
      </c>
      <c r="H92" s="216" t="s">
        <v>1712</v>
      </c>
      <c r="I92" s="387">
        <v>13674675.119999999</v>
      </c>
      <c r="J92" s="199">
        <f>16970402.63-I92</f>
        <v>3295727.51</v>
      </c>
      <c r="K92" s="388">
        <f t="shared" ref="K92:K93" si="6">I92+J92</f>
        <v>16970402.629999999</v>
      </c>
    </row>
    <row r="93" spans="1:13">
      <c r="C93" s="165" t="s">
        <v>1704</v>
      </c>
      <c r="D93" s="166" t="s">
        <v>1717</v>
      </c>
      <c r="H93" s="389" t="s">
        <v>1714</v>
      </c>
      <c r="I93" s="390">
        <f>SUM(I91:I92)</f>
        <v>24606234.689999998</v>
      </c>
      <c r="J93" s="390">
        <f>SUM(J91:J92)</f>
        <v>4720024.5599999996</v>
      </c>
      <c r="K93" s="388">
        <f>I93+J93</f>
        <v>29326259.249999996</v>
      </c>
    </row>
    <row r="94" spans="1:13">
      <c r="C94" s="374" t="s">
        <v>1684</v>
      </c>
      <c r="D94" s="186">
        <f>9484208.5</f>
        <v>9484208.5</v>
      </c>
      <c r="H94" s="391" t="s">
        <v>1718</v>
      </c>
      <c r="J94" s="375"/>
      <c r="K94" s="386">
        <f>D70-K93</f>
        <v>25744.830000001937</v>
      </c>
    </row>
    <row r="95" spans="1:13">
      <c r="C95" s="374" t="s">
        <v>1685</v>
      </c>
      <c r="D95" s="375">
        <v>543882.11</v>
      </c>
      <c r="I95" s="375"/>
    </row>
    <row r="96" spans="1:13">
      <c r="C96" s="376" t="s">
        <v>1686</v>
      </c>
      <c r="D96" s="377">
        <f>SUM(D94:D95)</f>
        <v>10028090.609999999</v>
      </c>
      <c r="I96" s="386"/>
      <c r="J96" s="186"/>
    </row>
    <row r="97" spans="1:10">
      <c r="B97" s="163" t="s">
        <v>1699</v>
      </c>
      <c r="J97" s="186"/>
    </row>
    <row r="98" spans="1:10">
      <c r="A98" s="378" t="s">
        <v>1703</v>
      </c>
      <c r="B98" s="378" t="s">
        <v>1704</v>
      </c>
      <c r="D98" s="378" t="s">
        <v>1705</v>
      </c>
      <c r="E98" s="378" t="s">
        <v>1706</v>
      </c>
      <c r="F98" s="378" t="s">
        <v>1707</v>
      </c>
      <c r="G98" s="156" t="s">
        <v>1708</v>
      </c>
      <c r="H98" s="171" t="s">
        <v>1700</v>
      </c>
      <c r="I98" s="156" t="s">
        <v>1709</v>
      </c>
      <c r="J98" s="375"/>
    </row>
    <row r="99" spans="1:10">
      <c r="A99" s="134" t="s">
        <v>1435</v>
      </c>
      <c r="B99" s="134" t="s">
        <v>1687</v>
      </c>
      <c r="C99" s="134" t="s">
        <v>1688</v>
      </c>
      <c r="D99" s="134" t="s">
        <v>1689</v>
      </c>
      <c r="E99" s="134"/>
      <c r="F99" s="134" t="s">
        <v>1690</v>
      </c>
      <c r="G99" s="378" t="s">
        <v>1691</v>
      </c>
      <c r="H99" s="378" t="s">
        <v>1701</v>
      </c>
      <c r="I99" s="379">
        <v>66866.399999999994</v>
      </c>
      <c r="J99" s="375"/>
    </row>
    <row r="100" spans="1:10">
      <c r="A100" s="380" t="s">
        <v>1435</v>
      </c>
      <c r="B100" s="380" t="s">
        <v>1692</v>
      </c>
      <c r="C100" s="380" t="s">
        <v>1693</v>
      </c>
      <c r="D100" s="380" t="s">
        <v>1689</v>
      </c>
      <c r="E100" s="380"/>
      <c r="F100" s="380" t="s">
        <v>1694</v>
      </c>
      <c r="G100" s="381" t="s">
        <v>1695</v>
      </c>
      <c r="H100" s="383" t="s">
        <v>1702</v>
      </c>
      <c r="I100" s="382">
        <v>45467.16</v>
      </c>
      <c r="J100" s="375"/>
    </row>
    <row r="101" spans="1:10">
      <c r="A101" s="380" t="s">
        <v>1435</v>
      </c>
      <c r="B101" s="380" t="s">
        <v>1696</v>
      </c>
      <c r="C101" s="380"/>
      <c r="D101" s="380"/>
      <c r="E101" s="380"/>
      <c r="F101" s="380" t="s">
        <v>1697</v>
      </c>
      <c r="G101" s="383" t="s">
        <v>1691</v>
      </c>
      <c r="H101" s="383" t="s">
        <v>1702</v>
      </c>
      <c r="I101" s="382">
        <v>19200</v>
      </c>
      <c r="J101" s="186"/>
    </row>
    <row r="102" spans="1:10">
      <c r="A102" s="380" t="s">
        <v>1435</v>
      </c>
      <c r="B102" s="380" t="s">
        <v>1696</v>
      </c>
      <c r="C102" s="380"/>
      <c r="D102" s="380" t="s">
        <v>1689</v>
      </c>
      <c r="E102" s="380"/>
      <c r="F102" s="380" t="s">
        <v>1698</v>
      </c>
      <c r="G102" s="383" t="s">
        <v>1691</v>
      </c>
      <c r="H102" s="383" t="s">
        <v>1702</v>
      </c>
      <c r="I102" s="382">
        <v>66866.399999999994</v>
      </c>
    </row>
    <row r="103" spans="1:10">
      <c r="A103" s="148"/>
      <c r="B103" s="384" t="s">
        <v>1710</v>
      </c>
      <c r="C103" s="384"/>
      <c r="D103" s="384"/>
      <c r="E103" s="384"/>
      <c r="F103" s="384"/>
      <c r="G103" s="384"/>
      <c r="H103" s="384"/>
      <c r="I103" s="385">
        <f>SUM(I99:I102)</f>
        <v>198399.96</v>
      </c>
    </row>
    <row r="104" spans="1:10">
      <c r="G104" s="163"/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1</vt:i4>
      </vt:variant>
    </vt:vector>
  </HeadingPairs>
  <TitlesOfParts>
    <vt:vector size="9" baseType="lpstr">
      <vt:lpstr>Bal_Orç_22</vt:lpstr>
      <vt:lpstr>Bal_Finan_22</vt:lpstr>
      <vt:lpstr>Bal_Patr_22</vt:lpstr>
      <vt:lpstr>DVP_22</vt:lpstr>
      <vt:lpstr>DFC_22</vt:lpstr>
      <vt:lpstr>1Nota_Explic</vt:lpstr>
      <vt:lpstr>2Nota_Explic</vt:lpstr>
      <vt:lpstr>3Nota_Explic</vt:lpstr>
      <vt:lpstr>Bal_Finan_22!Area_de_impressao</vt:lpstr>
    </vt:vector>
  </TitlesOfParts>
  <Company>Stimulsoft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Stimulsoft Reports 2012.2.1400 from 13 September 2012</dc:creator>
  <cp:lastModifiedBy>User</cp:lastModifiedBy>
  <cp:revision>2</cp:revision>
  <cp:lastPrinted>2023-02-22T11:11:05Z</cp:lastPrinted>
  <dcterms:created xsi:type="dcterms:W3CDTF">2023-01-30T14:07:14Z</dcterms:created>
  <dcterms:modified xsi:type="dcterms:W3CDTF">2023-02-22T16:41:17Z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Stimulsoft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